
<file path=[Content_Types].xml><?xml version="1.0" encoding="utf-8"?>
<Types xmlns="http://schemas.openxmlformats.org/package/2006/content-types">
  <Override PartName="/xl/worksheets/sheet24.xml" ContentType="application/vnd.openxmlformats-officedocument.spreadsheetml.worksheet+xml"/>
  <Override PartName="/xl/worksheets/sheet35.xml" ContentType="application/vnd.openxmlformats-officedocument.spreadsheetml.worksheet+xml"/>
  <Override PartName="/xl/worksheets/sheet71.xml" ContentType="application/vnd.openxmlformats-officedocument.spreadsheetml.worksheet+xml"/>
  <Override PartName="/xl/worksheets/sheet13.xml" ContentType="application/vnd.openxmlformats-officedocument.spreadsheetml.worksheet+xml"/>
  <Override PartName="/xl/worksheets/sheet60.xml" ContentType="application/vnd.openxmlformats-officedocument.spreadsheetml.worksheet+xml"/>
  <Override PartName="/xl/styles.xml" ContentType="application/vnd.openxmlformats-officedocument.spreadsheetml.styles+xml"/>
  <Override PartName="/xl/charts/chart4.xml" ContentType="application/vnd.openxmlformats-officedocument.drawingml.chart+xml"/>
  <Override PartName="/xl/drawings/drawing39.xml" ContentType="application/vnd.openxmlformats-officedocument.drawing+xml"/>
  <Override PartName="/xl/drawings/drawing17.xml" ContentType="application/vnd.openxmlformats-officedocument.drawing+xml"/>
  <Override PartName="/xl/drawings/drawing28.xml" ContentType="application/vnd.openxmlformats-officedocument.drawing+xml"/>
  <Override PartName="/xl/charts/chart109.xml" ContentType="application/vnd.openxmlformats-officedocument.drawingml.chart+xml"/>
  <Override PartName="/xl/drawings/drawing64.xml" ContentType="application/vnd.openxmlformats-officedocument.drawing+xml"/>
  <Override PartName="/xl/drawings/drawing75.xml" ContentType="application/vnd.openxmlformats-officedocument.drawing+xml"/>
  <Default Extension="xml" ContentType="application/xml"/>
  <Override PartName="/xl/drawings/drawing2.xml" ContentType="application/vnd.openxmlformats-officedocument.drawing+xml"/>
  <Override PartName="/xl/charts/chart49.xml" ContentType="application/vnd.openxmlformats-officedocument.drawingml.chart+xml"/>
  <Override PartName="/xl/charts/chart96.xml" ContentType="application/vnd.openxmlformats-officedocument.drawingml.chart+xml"/>
  <Override PartName="/xl/drawings/drawing53.xml" ContentType="application/vnd.openxmlformats-officedocument.drawing+xml"/>
  <Override PartName="/xl/charts/chart145.xml" ContentType="application/vnd.openxmlformats-officedocument.drawingml.chart+xml"/>
  <Override PartName="/xl/worksheets/sheet3.xml" ContentType="application/vnd.openxmlformats-officedocument.spreadsheetml.worksheet+xml"/>
  <Override PartName="/xl/charts/chart27.xml" ContentType="application/vnd.openxmlformats-officedocument.drawingml.chart+xml"/>
  <Override PartName="/xl/charts/chart38.xml" ContentType="application/vnd.openxmlformats-officedocument.drawingml.chart+xml"/>
  <Override PartName="/xl/charts/chart74.xml" ContentType="application/vnd.openxmlformats-officedocument.drawingml.chart+xml"/>
  <Override PartName="/xl/charts/chart85.xml" ContentType="application/vnd.openxmlformats-officedocument.drawingml.chart+xml"/>
  <Override PartName="/xl/drawings/drawing42.xml" ContentType="application/vnd.openxmlformats-officedocument.drawing+xml"/>
  <Override PartName="/xl/charts/chart134.xml" ContentType="application/vnd.openxmlformats-officedocument.drawingml.chart+xml"/>
  <Override PartName="/xl/charts/chart16.xml" ContentType="application/vnd.openxmlformats-officedocument.drawingml.chart+xml"/>
  <Override PartName="/xl/drawings/drawing20.xml" ContentType="application/vnd.openxmlformats-officedocument.drawing+xml"/>
  <Override PartName="/xl/charts/chart63.xml" ContentType="application/vnd.openxmlformats-officedocument.drawingml.chart+xml"/>
  <Override PartName="/xl/drawings/drawing31.xml" ContentType="application/vnd.openxmlformats-officedocument.drawing+xml"/>
  <Override PartName="/xl/charts/chart112.xml" ContentType="application/vnd.openxmlformats-officedocument.drawingml.chart+xml"/>
  <Override PartName="/xl/charts/chart123.xml" ContentType="application/vnd.openxmlformats-officedocument.drawingml.chart+xml"/>
  <Override PartName="/xl/worksheets/sheet29.xml" ContentType="application/vnd.openxmlformats-officedocument.spreadsheetml.worksheet+xml"/>
  <Override PartName="/xl/worksheets/sheet76.xml" ContentType="application/vnd.openxmlformats-officedocument.spreadsheetml.worksheet+xml"/>
  <Override PartName="/xl/charts/chart52.xml" ContentType="application/vnd.openxmlformats-officedocument.drawingml.chart+xml"/>
  <Override PartName="/xl/charts/chart101.xml" ContentType="application/vnd.openxmlformats-officedocument.drawingml.chart+xml"/>
  <Override PartName="/xl/worksheets/sheet18.xml" ContentType="application/vnd.openxmlformats-officedocument.spreadsheetml.worksheet+xml"/>
  <Override PartName="/xl/worksheets/sheet54.xml" ContentType="application/vnd.openxmlformats-officedocument.spreadsheetml.worksheet+xml"/>
  <Override PartName="/xl/worksheets/sheet65.xml" ContentType="application/vnd.openxmlformats-officedocument.spreadsheetml.worksheet+xml"/>
  <Override PartName="/xl/charts/chart9.xml" ContentType="application/vnd.openxmlformats-officedocument.drawingml.chart+xml"/>
  <Override PartName="/xl/charts/chart30.xml" ContentType="application/vnd.openxmlformats-officedocument.drawingml.chart+xml"/>
  <Override PartName="/xl/charts/chart41.xml" ContentType="application/vnd.openxmlformats-officedocument.drawingml.chart+xml"/>
  <Override PartName="/xl/worksheets/sheet43.xml" ContentType="application/vnd.openxmlformats-officedocument.spreadsheetml.worksheet+xml"/>
  <Override PartName="/xl/drawings/drawing69.xml" ContentType="application/vnd.openxmlformats-officedocument.drawing+xml"/>
  <Override PartName="/xl/worksheets/sheet32.xml" ContentType="application/vnd.openxmlformats-officedocument.spreadsheetml.worksheet+xml"/>
  <Override PartName="/xl/drawings/drawing7.xml" ContentType="application/vnd.openxmlformats-officedocument.drawing+xml"/>
  <Override PartName="/xl/drawings/drawing58.xml" ContentType="application/vnd.openxmlformats-officedocument.drawing+xml"/>
  <Override PartName="/xl/charts/chart139.xml" ContentType="application/vnd.openxmlformats-officedocument.drawingml.chart+xml"/>
  <Override PartName="/xl/worksheets/sheet8.xml" ContentType="application/vnd.openxmlformats-officedocument.spreadsheetml.worksheet+xml"/>
  <Override PartName="/xl/worksheets/sheet21.xml" ContentType="application/vnd.openxmlformats-officedocument.spreadsheetml.worksheet+xml"/>
  <Override PartName="/xl/drawings/drawing36.xml" ContentType="application/vnd.openxmlformats-officedocument.drawing+xml"/>
  <Override PartName="/xl/charts/chart79.xml" ContentType="application/vnd.openxmlformats-officedocument.drawingml.chart+xml"/>
  <Override PartName="/xl/drawings/drawing47.xml" ContentType="application/vnd.openxmlformats-officedocument.drawing+xml"/>
  <Override PartName="/xl/charts/chart128.xml" ContentType="application/vnd.openxmlformats-officedocument.drawingml.chart+xml"/>
  <Override PartName="/xl/worksheets/sheet10.xml" ContentType="application/vnd.openxmlformats-officedocument.spreadsheetml.worksheet+xml"/>
  <Override PartName="/xl/charts/chart1.xml" ContentType="application/vnd.openxmlformats-officedocument.drawingml.chart+xml"/>
  <Override PartName="/xl/drawings/drawing25.xml" ContentType="application/vnd.openxmlformats-officedocument.drawing+xml"/>
  <Override PartName="/xl/charts/chart57.xml" ContentType="application/vnd.openxmlformats-officedocument.drawingml.chart+xml"/>
  <Override PartName="/xl/charts/chart68.xml" ContentType="application/vnd.openxmlformats-officedocument.drawingml.chart+xml"/>
  <Override PartName="/xl/charts/chart117.xml" ContentType="application/vnd.openxmlformats-officedocument.drawingml.chart+xml"/>
  <Override PartName="/xl/drawings/drawing72.xml" ContentType="application/vnd.openxmlformats-officedocument.drawing+xml"/>
  <Override PartName="/docProps/app.xml" ContentType="application/vnd.openxmlformats-officedocument.extended-properties+xml"/>
  <Override PartName="/xl/drawings/drawing14.xml" ContentType="application/vnd.openxmlformats-officedocument.drawing+xml"/>
  <Override PartName="/xl/charts/chart46.xml" ContentType="application/vnd.openxmlformats-officedocument.drawingml.chart+xml"/>
  <Override PartName="/xl/charts/chart93.xml" ContentType="application/vnd.openxmlformats-officedocument.drawingml.chart+xml"/>
  <Override PartName="/xl/charts/chart106.xml" ContentType="application/vnd.openxmlformats-officedocument.drawingml.chart+xml"/>
  <Override PartName="/xl/drawings/drawing61.xml" ContentType="application/vnd.openxmlformats-officedocument.drawing+xml"/>
  <Override PartName="/xl/charts/chart142.xml" ContentType="application/vnd.openxmlformats-officedocument.drawingml.chart+xml"/>
  <Override PartName="/xl/charts/chart153.xml" ContentType="application/vnd.openxmlformats-officedocument.drawingml.chart+xml"/>
  <Override PartName="/xl/worksheets/sheet59.xml" ContentType="application/vnd.openxmlformats-officedocument.spreadsheetml.worksheet+xml"/>
  <Override PartName="/xl/charts/chart35.xml" ContentType="application/vnd.openxmlformats-officedocument.drawingml.chart+xml"/>
  <Override PartName="/xl/charts/chart82.xml" ContentType="application/vnd.openxmlformats-officedocument.drawingml.chart+xml"/>
  <Override PartName="/xl/drawings/drawing50.xml" ContentType="application/vnd.openxmlformats-officedocument.drawing+xml"/>
  <Override PartName="/xl/charts/chart131.xml" ContentType="application/vnd.openxmlformats-officedocument.drawingml.chart+xml"/>
  <Override PartName="/xl/calcChain.xml" ContentType="application/vnd.openxmlformats-officedocument.spreadsheetml.calcChain+xml"/>
  <Override PartName="/xl/worksheets/sheet48.xml" ContentType="application/vnd.openxmlformats-officedocument.spreadsheetml.worksheet+xml"/>
  <Override PartName="/xl/charts/chart13.xml" ContentType="application/vnd.openxmlformats-officedocument.drawingml.chart+xml"/>
  <Override PartName="/xl/charts/chart24.xml" ContentType="application/vnd.openxmlformats-officedocument.drawingml.chart+xml"/>
  <Override PartName="/xl/charts/chart71.xml" ContentType="application/vnd.openxmlformats-officedocument.drawingml.chart+xml"/>
  <Override PartName="/xl/charts/chart120.xml" ContentType="application/vnd.openxmlformats-officedocument.drawingml.chart+xml"/>
  <Override PartName="/xl/worksheets/sheet26.xml" ContentType="application/vnd.openxmlformats-officedocument.spreadsheetml.worksheet+xml"/>
  <Override PartName="/xl/worksheets/sheet37.xml" ContentType="application/vnd.openxmlformats-officedocument.spreadsheetml.worksheet+xml"/>
  <Override PartName="/xl/worksheets/sheet73.xml" ContentType="application/vnd.openxmlformats-officedocument.spreadsheetml.worksheet+xml"/>
  <Override PartName="/xl/charts/chart60.xml" ContentType="application/vnd.openxmlformats-officedocument.drawingml.chart+xml"/>
  <Override PartName="/xl/worksheets/sheet15.xml" ContentType="application/vnd.openxmlformats-officedocument.spreadsheetml.worksheet+xml"/>
  <Override PartName="/xl/worksheets/sheet62.xml" ContentType="application/vnd.openxmlformats-officedocument.spreadsheetml.worksheet+xml"/>
  <Override PartName="/xl/charts/chart6.xml" ContentType="application/vnd.openxmlformats-officedocument.drawingml.chart+xml"/>
  <Override PartName="/xl/worksheets/sheet51.xml" ContentType="application/vnd.openxmlformats-officedocument.spreadsheetml.worksheet+xml"/>
  <Override PartName="/xl/drawings/drawing19.xml" ContentType="application/vnd.openxmlformats-officedocument.drawing+xml"/>
  <Override PartName="/xl/drawings/drawing66.xml" ContentType="application/vnd.openxmlformats-officedocument.drawing+xml"/>
  <Override PartName="/xl/worksheets/sheet40.xml" ContentType="application/vnd.openxmlformats-officedocument.spreadsheetml.worksheet+xml"/>
  <Override PartName="/xl/drawings/drawing4.xml" ContentType="application/vnd.openxmlformats-officedocument.drawing+xml"/>
  <Override PartName="/xl/charts/chart98.xml" ContentType="application/vnd.openxmlformats-officedocument.drawingml.chart+xml"/>
  <Override PartName="/xl/drawings/drawing55.xml" ContentType="application/vnd.openxmlformats-officedocument.drawing+xml"/>
  <Override PartName="/xl/charts/chart147.xml" ContentType="application/vnd.openxmlformats-officedocument.drawingml.chart+xml"/>
  <Override PartName="/xl/worksheets/sheet5.xml" ContentType="application/vnd.openxmlformats-officedocument.spreadsheetml.worksheet+xml"/>
  <Override PartName="/xl/charts/chart29.xml" ContentType="application/vnd.openxmlformats-officedocument.drawingml.chart+xml"/>
  <Override PartName="/xl/charts/chart76.xml" ContentType="application/vnd.openxmlformats-officedocument.drawingml.chart+xml"/>
  <Override PartName="/xl/charts/chart87.xml" ContentType="application/vnd.openxmlformats-officedocument.drawingml.chart+xml"/>
  <Override PartName="/xl/drawings/drawing44.xml" ContentType="application/vnd.openxmlformats-officedocument.drawing+xml"/>
  <Override PartName="/xl/charts/chart136.xml" ContentType="application/vnd.openxmlformats-officedocument.drawingml.chart+xml"/>
  <Override PartName="/xl/charts/chart18.xml" ContentType="application/vnd.openxmlformats-officedocument.drawingml.chart+xml"/>
  <Override PartName="/xl/drawings/drawing22.xml" ContentType="application/vnd.openxmlformats-officedocument.drawing+xml"/>
  <Override PartName="/xl/charts/chart65.xml" ContentType="application/vnd.openxmlformats-officedocument.drawingml.chart+xml"/>
  <Override PartName="/xl/drawings/drawing33.xml" ContentType="application/vnd.openxmlformats-officedocument.drawing+xml"/>
  <Override PartName="/xl/charts/chart114.xml" ContentType="application/vnd.openxmlformats-officedocument.drawingml.chart+xml"/>
  <Override PartName="/xl/charts/chart125.xml" ContentType="application/vnd.openxmlformats-officedocument.drawingml.chart+xml"/>
  <Override PartName="/xl/worksheets/sheet1.xml" ContentType="application/vnd.openxmlformats-officedocument.spreadsheetml.worksheet+xml"/>
  <Override PartName="/xl/worksheets/sheet49.xml" ContentType="application/vnd.openxmlformats-officedocument.spreadsheetml.worksheet+xml"/>
  <Override PartName="/xl/drawings/drawing11.xml" ContentType="application/vnd.openxmlformats-officedocument.drawing+xml"/>
  <Override PartName="/xl/charts/chart25.xml" ContentType="application/vnd.openxmlformats-officedocument.drawingml.chart+xml"/>
  <Override PartName="/xl/charts/chart54.xml" ContentType="application/vnd.openxmlformats-officedocument.drawingml.chart+xml"/>
  <Override PartName="/xl/charts/chart72.xml" ContentType="application/vnd.openxmlformats-officedocument.drawingml.chart+xml"/>
  <Override PartName="/xl/drawings/drawing40.xml" ContentType="application/vnd.openxmlformats-officedocument.drawing+xml"/>
  <Override PartName="/xl/charts/chart103.xml" ContentType="application/vnd.openxmlformats-officedocument.drawingml.chart+xml"/>
  <Override PartName="/xl/charts/chart132.xml" ContentType="application/vnd.openxmlformats-officedocument.drawingml.chart+xml"/>
  <Override PartName="/xl/charts/chart150.xml" ContentType="application/vnd.openxmlformats-officedocument.drawingml.chart+xml"/>
  <Override PartName="/xl/worksheets/sheet38.xml" ContentType="application/vnd.openxmlformats-officedocument.spreadsheetml.worksheet+xml"/>
  <Override PartName="/xl/worksheets/sheet67.xml" ContentType="application/vnd.openxmlformats-officedocument.spreadsheetml.worksheet+xml"/>
  <Override PartName="/xl/charts/chart14.xml" ContentType="application/vnd.openxmlformats-officedocument.drawingml.chart+xml"/>
  <Override PartName="/xl/charts/chart32.xml" ContentType="application/vnd.openxmlformats-officedocument.drawingml.chart+xml"/>
  <Override PartName="/xl/charts/chart43.xml" ContentType="application/vnd.openxmlformats-officedocument.drawingml.chart+xml"/>
  <Override PartName="/xl/charts/chart61.xml" ContentType="application/vnd.openxmlformats-officedocument.drawingml.chart+xml"/>
  <Override PartName="/xl/charts/chart90.xml" ContentType="application/vnd.openxmlformats-officedocument.drawingml.chart+xml"/>
  <Override PartName="/xl/charts/chart110.xml" ContentType="application/vnd.openxmlformats-officedocument.drawingml.chart+xml"/>
  <Override PartName="/xl/charts/chart121.xml" ContentType="application/vnd.openxmlformats-officedocument.drawingml.chart+xml"/>
  <Override PartName="/xl/worksheets/sheet27.xml" ContentType="application/vnd.openxmlformats-officedocument.spreadsheetml.worksheet+xml"/>
  <Override PartName="/xl/worksheets/sheet45.xml" ContentType="application/vnd.openxmlformats-officedocument.spreadsheetml.worksheet+xml"/>
  <Override PartName="/xl/worksheets/sheet56.xml" ContentType="application/vnd.openxmlformats-officedocument.spreadsheetml.worksheet+xml"/>
  <Override PartName="/xl/worksheets/sheet74.xml" ContentType="application/vnd.openxmlformats-officedocument.spreadsheetml.worksheet+xml"/>
  <Override PartName="/xl/charts/chart21.xml" ContentType="application/vnd.openxmlformats-officedocument.drawingml.chart+xml"/>
  <Override PartName="/xl/charts/chart50.xml" ContentType="application/vnd.openxmlformats-officedocument.drawingml.chart+xml"/>
  <Override PartName="/xl/worksheets/sheet16.xml" ContentType="application/vnd.openxmlformats-officedocument.spreadsheetml.worksheet+xml"/>
  <Override PartName="/xl/worksheets/sheet34.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23.xml" ContentType="application/vnd.openxmlformats-officedocument.spreadsheetml.worksheet+xml"/>
  <Override PartName="/xl/worksheets/sheet41.xml" ContentType="application/vnd.openxmlformats-officedocument.spreadsheetml.worksheet+xml"/>
  <Override PartName="/xl/worksheets/sheet70.xml" ContentType="application/vnd.openxmlformats-officedocument.spreadsheetml.worksheet+xml"/>
  <Override PartName="/xl/drawings/drawing38.xml" ContentType="application/vnd.openxmlformats-officedocument.drawing+xml"/>
  <Override PartName="/xl/charts/chart99.xml" ContentType="application/vnd.openxmlformats-officedocument.drawingml.chart+xml"/>
  <Override PartName="/xl/drawings/drawing49.xml" ContentType="application/vnd.openxmlformats-officedocument.drawing+xml"/>
  <Override PartName="/xl/drawings/drawing67.xml" ContentType="application/vnd.openxmlformats-officedocument.drawing+xml"/>
  <Override PartName="/xl/worksheets/sheet6.xml" ContentType="application/vnd.openxmlformats-officedocument.spreadsheetml.worksheet+xml"/>
  <Override PartName="/xl/worksheets/sheet12.xml" ContentType="application/vnd.openxmlformats-officedocument.spreadsheetml.worksheet+xml"/>
  <Override PartName="/xl/worksheets/sheet30.xml" ContentType="application/vnd.openxmlformats-officedocument.spreadsheetml.worksheet+xml"/>
  <Override PartName="/xl/charts/chart3.xml" ContentType="application/vnd.openxmlformats-officedocument.drawingml.chart+xml"/>
  <Override PartName="/xl/drawings/drawing5.xml" ContentType="application/vnd.openxmlformats-officedocument.drawing+xml"/>
  <Override PartName="/xl/drawings/drawing27.xml" ContentType="application/vnd.openxmlformats-officedocument.drawing+xml"/>
  <Override PartName="/xl/charts/chart59.xml" ContentType="application/vnd.openxmlformats-officedocument.drawingml.chart+xml"/>
  <Override PartName="/xl/charts/chart88.xml" ContentType="application/vnd.openxmlformats-officedocument.drawingml.chart+xml"/>
  <Override PartName="/xl/drawings/drawing45.xml" ContentType="application/vnd.openxmlformats-officedocument.drawing+xml"/>
  <Override PartName="/xl/drawings/drawing56.xml" ContentType="application/vnd.openxmlformats-officedocument.drawing+xml"/>
  <Override PartName="/xl/charts/chart119.xml" ContentType="application/vnd.openxmlformats-officedocument.drawingml.chart+xml"/>
  <Override PartName="/xl/charts/chart137.xml" ContentType="application/vnd.openxmlformats-officedocument.drawingml.chart+xml"/>
  <Override PartName="/xl/charts/chart148.xml" ContentType="application/vnd.openxmlformats-officedocument.drawingml.chart+xml"/>
  <Override PartName="/xl/drawings/drawing74.xml" ContentType="application/vnd.openxmlformats-officedocument.drawing+xml"/>
  <Override PartName="/xl/drawings/drawing16.xml" ContentType="application/vnd.openxmlformats-officedocument.drawing+xml"/>
  <Override PartName="/xl/charts/chart48.xml" ContentType="application/vnd.openxmlformats-officedocument.drawingml.chart+xml"/>
  <Override PartName="/xl/drawings/drawing34.xml" ContentType="application/vnd.openxmlformats-officedocument.drawing+xml"/>
  <Override PartName="/xl/charts/chart77.xml" ContentType="application/vnd.openxmlformats-officedocument.drawingml.chart+xml"/>
  <Override PartName="/xl/charts/chart95.xml" ContentType="application/vnd.openxmlformats-officedocument.drawingml.chart+xml"/>
  <Override PartName="/xl/charts/chart108.xml" ContentType="application/vnd.openxmlformats-officedocument.drawingml.chart+xml"/>
  <Override PartName="/xl/charts/chart126.xml" ContentType="application/vnd.openxmlformats-officedocument.drawingml.chart+xml"/>
  <Override PartName="/xl/drawings/drawing63.xml" ContentType="application/vnd.openxmlformats-officedocument.drawing+xml"/>
  <Override PartName="/xl/charts/chart155.xml" ContentType="application/vnd.openxmlformats-officedocument.drawingml.chart+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37.xml" ContentType="application/vnd.openxmlformats-officedocument.drawingml.chart+xml"/>
  <Override PartName="/xl/drawings/drawing23.xml" ContentType="application/vnd.openxmlformats-officedocument.drawing+xml"/>
  <Override PartName="/xl/charts/chart55.xml" ContentType="application/vnd.openxmlformats-officedocument.drawingml.chart+xml"/>
  <Override PartName="/xl/charts/chart66.xml" ContentType="application/vnd.openxmlformats-officedocument.drawingml.chart+xml"/>
  <Override PartName="/xl/drawings/drawing41.xml" ContentType="application/vnd.openxmlformats-officedocument.drawing+xml"/>
  <Override PartName="/xl/charts/chart84.xml" ContentType="application/vnd.openxmlformats-officedocument.drawingml.chart+xml"/>
  <Override PartName="/xl/drawings/drawing52.xml" ContentType="application/vnd.openxmlformats-officedocument.drawing+xml"/>
  <Override PartName="/xl/charts/chart115.xml" ContentType="application/vnd.openxmlformats-officedocument.drawingml.chart+xml"/>
  <Override PartName="/xl/charts/chart133.xml" ContentType="application/vnd.openxmlformats-officedocument.drawingml.chart+xml"/>
  <Override PartName="/xl/drawings/drawing70.xml" ContentType="application/vnd.openxmlformats-officedocument.drawing+xml"/>
  <Override PartName="/xl/charts/chart144.xml" ContentType="application/vnd.openxmlformats-officedocument.drawingml.chart+xml"/>
  <Override PartName="/xl/worksheets/sheet68.xml" ContentType="application/vnd.openxmlformats-officedocument.spreadsheetml.worksheet+xml"/>
  <Override PartName="/xl/drawings/drawing12.xml" ContentType="application/vnd.openxmlformats-officedocument.drawing+xml"/>
  <Override PartName="/xl/charts/chart26.xml" ContentType="application/vnd.openxmlformats-officedocument.drawingml.chart+xml"/>
  <Override PartName="/xl/charts/chart44.xml" ContentType="application/vnd.openxmlformats-officedocument.drawingml.chart+xml"/>
  <Override PartName="/xl/drawings/drawing30.xml" ContentType="application/vnd.openxmlformats-officedocument.drawing+xml"/>
  <Override PartName="/xl/charts/chart73.xml" ContentType="application/vnd.openxmlformats-officedocument.drawingml.chart+xml"/>
  <Override PartName="/xl/charts/chart91.xml" ContentType="application/vnd.openxmlformats-officedocument.drawingml.chart+xml"/>
  <Override PartName="/xl/charts/chart104.xml" ContentType="application/vnd.openxmlformats-officedocument.drawingml.chart+xml"/>
  <Override PartName="/xl/charts/chart122.xml" ContentType="application/vnd.openxmlformats-officedocument.drawingml.chart+xml"/>
  <Override PartName="/xl/charts/chart140.xml" ContentType="application/vnd.openxmlformats-officedocument.drawingml.chart+xml"/>
  <Override PartName="/xl/charts/chart151.xml" ContentType="application/vnd.openxmlformats-officedocument.drawingml.chart+xml"/>
  <Override PartName="/xl/worksheets/sheet28.xml" ContentType="application/vnd.openxmlformats-officedocument.spreadsheetml.worksheet+xml"/>
  <Override PartName="/xl/worksheets/sheet39.xml" ContentType="application/vnd.openxmlformats-officedocument.spreadsheetml.worksheet+xml"/>
  <Override PartName="/xl/worksheets/sheet57.xml" ContentType="application/vnd.openxmlformats-officedocument.spreadsheetml.worksheet+xml"/>
  <Override PartName="/xl/worksheets/sheet75.xml" ContentType="application/vnd.openxmlformats-officedocument.spreadsheetml.worksheet+xml"/>
  <Override PartName="/xl/charts/chart15.xml" ContentType="application/vnd.openxmlformats-officedocument.drawingml.chart+xml"/>
  <Override PartName="/xl/charts/chart33.xml" ContentType="application/vnd.openxmlformats-officedocument.drawingml.chart+xml"/>
  <Override PartName="/xl/charts/chart51.xml" ContentType="application/vnd.openxmlformats-officedocument.drawingml.chart+xml"/>
  <Override PartName="/xl/charts/chart62.xml" ContentType="application/vnd.openxmlformats-officedocument.drawingml.chart+xml"/>
  <Override PartName="/xl/charts/chart80.xml" ContentType="application/vnd.openxmlformats-officedocument.drawingml.chart+xml"/>
  <Override PartName="/xl/charts/chart111.xml" ContentType="application/vnd.openxmlformats-officedocument.drawingml.chart+xml"/>
  <Override PartName="/xl/worksheets/sheet17.xml" ContentType="application/vnd.openxmlformats-officedocument.spreadsheetml.worksheet+xml"/>
  <Override PartName="/xl/worksheets/sheet46.xml" ContentType="application/vnd.openxmlformats-officedocument.spreadsheetml.worksheet+xml"/>
  <Override PartName="/xl/worksheets/sheet64.xml" ContentType="application/vnd.openxmlformats-officedocument.spreadsheetml.worksheet+xml"/>
  <Override PartName="/xl/charts/chart8.xml" ContentType="application/vnd.openxmlformats-officedocument.drawingml.chart+xml"/>
  <Override PartName="/xl/charts/chart11.xml" ContentType="application/vnd.openxmlformats-officedocument.drawingml.chart+xml"/>
  <Override PartName="/xl/charts/chart22.xml" ContentType="application/vnd.openxmlformats-officedocument.drawingml.chart+xml"/>
  <Override PartName="/xl/charts/chart40.xml" ContentType="application/vnd.openxmlformats-officedocument.drawingml.chart+xml"/>
  <Override PartName="/xl/charts/chart100.xml" ContentType="application/vnd.openxmlformats-officedocument.drawingml.chart+xml"/>
  <Override PartName="/xl/worksheets/sheet53.xml" ContentType="application/vnd.openxmlformats-officedocument.spreadsheetml.worksheet+xml"/>
  <Override PartName="/xl/drawings/drawing68.xml" ContentType="application/vnd.openxmlformats-officedocument.drawing+xml"/>
  <Override PartName="/xl/worksheets/sheet42.xml" ContentType="application/vnd.openxmlformats-officedocument.spreadsheetml.worksheet+xml"/>
  <Override PartName="/xl/drawings/drawing6.xml" ContentType="application/vnd.openxmlformats-officedocument.drawing+xml"/>
  <Override PartName="/xl/drawings/drawing57.xml" ContentType="application/vnd.openxmlformats-officedocument.drawing+xml"/>
  <Override PartName="/xl/charts/chart149.xml" ContentType="application/vnd.openxmlformats-officedocument.drawingml.chart+xml"/>
  <Override PartName="/xl/worksheets/sheet7.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charts/chart78.xml" ContentType="application/vnd.openxmlformats-officedocument.drawingml.chart+xml"/>
  <Override PartName="/xl/charts/chart89.xml" ContentType="application/vnd.openxmlformats-officedocument.drawingml.chart+xml"/>
  <Override PartName="/xl/drawings/drawing46.xml" ContentType="application/vnd.openxmlformats-officedocument.drawing+xml"/>
  <Override PartName="/xl/charts/chart138.xml" ContentType="application/vnd.openxmlformats-officedocument.drawingml.chart+xml"/>
  <Override PartName="/xl/charts/chart67.xml" ContentType="application/vnd.openxmlformats-officedocument.drawingml.chart+xml"/>
  <Override PartName="/xl/drawings/drawing35.xml" ContentType="application/vnd.openxmlformats-officedocument.drawing+xml"/>
  <Override PartName="/xl/charts/chart116.xml" ContentType="application/vnd.openxmlformats-officedocument.drawingml.chart+xml"/>
  <Override PartName="/xl/charts/chart127.xml" ContentType="application/vnd.openxmlformats-officedocument.drawingml.chart+xml"/>
  <Override PartName="/xl/drawings/drawing13.xml" ContentType="application/vnd.openxmlformats-officedocument.drawing+xml"/>
  <Override PartName="/xl/drawings/drawing24.xml" ContentType="application/vnd.openxmlformats-officedocument.drawing+xml"/>
  <Override PartName="/xl/charts/chart56.xml" ContentType="application/vnd.openxmlformats-officedocument.drawingml.chart+xml"/>
  <Override PartName="/xl/charts/chart105.xml" ContentType="application/vnd.openxmlformats-officedocument.drawingml.chart+xml"/>
  <Override PartName="/xl/drawings/drawing60.xml" ContentType="application/vnd.openxmlformats-officedocument.drawing+xml"/>
  <Override PartName="/xl/drawings/drawing71.xml" ContentType="application/vnd.openxmlformats-officedocument.drawing+xml"/>
  <Override PartName="/xl/charts/chart152.xml" ContentType="application/vnd.openxmlformats-officedocument.drawingml.chart+xml"/>
  <Override PartName="/xl/worksheets/sheet69.xml" ContentType="application/vnd.openxmlformats-officedocument.spreadsheetml.worksheet+xml"/>
  <Override PartName="/xl/charts/chart34.xml" ContentType="application/vnd.openxmlformats-officedocument.drawingml.chart+xml"/>
  <Override PartName="/xl/charts/chart45.xml" ContentType="application/vnd.openxmlformats-officedocument.drawingml.chart+xml"/>
  <Override PartName="/xl/charts/chart81.xml" ContentType="application/vnd.openxmlformats-officedocument.drawingml.chart+xml"/>
  <Override PartName="/xl/charts/chart92.xml" ContentType="application/vnd.openxmlformats-officedocument.drawingml.chart+xml"/>
  <Override PartName="/xl/charts/chart141.xml" ContentType="application/vnd.openxmlformats-officedocument.drawingml.chart+xml"/>
  <Override PartName="/xl/worksheets/sheet47.xml" ContentType="application/vnd.openxmlformats-officedocument.spreadsheetml.worksheet+xml"/>
  <Override PartName="/xl/worksheets/sheet58.xml" ContentType="application/vnd.openxmlformats-officedocument.spreadsheetml.worksheet+xml"/>
  <Override PartName="/xl/sharedStrings.xml" ContentType="application/vnd.openxmlformats-officedocument.spreadsheetml.sharedStrings+xml"/>
  <Override PartName="/xl/charts/chart23.xml" ContentType="application/vnd.openxmlformats-officedocument.drawingml.chart+xml"/>
  <Override PartName="/xl/charts/chart70.xml" ContentType="application/vnd.openxmlformats-officedocument.drawingml.chart+xml"/>
  <Override PartName="/xl/charts/chart130.xml" ContentType="application/vnd.openxmlformats-officedocument.drawingml.chart+xml"/>
  <Override PartName="/xl/worksheets/sheet36.xml" ContentType="application/vnd.openxmlformats-officedocument.spreadsheetml.worksheet+xml"/>
  <Override PartName="/xl/charts/chart12.xml" ContentType="application/vnd.openxmlformats-officedocument.drawingml.chart+xml"/>
  <Override PartName="/xl/worksheets/sheet25.xml" ContentType="application/vnd.openxmlformats-officedocument.spreadsheetml.worksheet+xml"/>
  <Override PartName="/xl/worksheets/sheet72.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charts/chart5.xml" ContentType="application/vnd.openxmlformats-officedocument.drawingml.chart+xml"/>
  <Override PartName="/xl/drawings/drawing29.xml" ContentType="application/vnd.openxmlformats-officedocument.drawing+xml"/>
  <Override PartName="/xl/drawings/drawing76.xml" ContentType="application/vnd.openxmlformats-officedocument.drawing+xml"/>
  <Override PartName="/xl/drawings/drawing18.xml" ContentType="application/vnd.openxmlformats-officedocument.drawing+xml"/>
  <Override PartName="/xl/charts/chart97.xml" ContentType="application/vnd.openxmlformats-officedocument.drawingml.chart+xml"/>
  <Override PartName="/xl/drawings/drawing6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drawings/drawing3.xml" ContentType="application/vnd.openxmlformats-officedocument.drawing+xml"/>
  <Override PartName="/xl/charts/chart39.xml" ContentType="application/vnd.openxmlformats-officedocument.drawingml.chart+xml"/>
  <Override PartName="/xl/charts/chart86.xml" ContentType="application/vnd.openxmlformats-officedocument.drawingml.chart+xml"/>
  <Override PartName="/xl/drawings/drawing43.xml" ContentType="application/vnd.openxmlformats-officedocument.drawing+xml"/>
  <Override PartName="/xl/drawings/drawing54.xml" ContentType="application/vnd.openxmlformats-officedocument.drawing+xml"/>
  <Override PartName="/xl/charts/chart135.xml" ContentType="application/vnd.openxmlformats-officedocument.drawingml.chart+xml"/>
  <Override PartName="/xl/charts/chart146.xml" ContentType="application/vnd.openxmlformats-officedocument.drawingml.chart+xml"/>
  <Override PartName="/xl/charts/chart28.xml" ContentType="application/vnd.openxmlformats-officedocument.drawingml.chart+xml"/>
  <Override PartName="/xl/drawings/drawing32.xml" ContentType="application/vnd.openxmlformats-officedocument.drawing+xml"/>
  <Override PartName="/xl/charts/chart75.xml" ContentType="application/vnd.openxmlformats-officedocument.drawingml.chart+xml"/>
  <Override PartName="/xl/charts/chart124.xml" ContentType="application/vnd.openxmlformats-officedocument.drawingml.chart+xml"/>
  <Override PartName="/xl/charts/chart17.xml" ContentType="application/vnd.openxmlformats-officedocument.drawingml.chart+xml"/>
  <Override PartName="/xl/drawings/drawing21.xml" ContentType="application/vnd.openxmlformats-officedocument.drawing+xml"/>
  <Override PartName="/xl/charts/chart53.xml" ContentType="application/vnd.openxmlformats-officedocument.drawingml.chart+xml"/>
  <Override PartName="/xl/charts/chart64.xml" ContentType="application/vnd.openxmlformats-officedocument.drawingml.chart+xml"/>
  <Override PartName="/xl/charts/chart113.xml" ContentType="application/vnd.openxmlformats-officedocument.drawingml.chart+xml"/>
  <Override PartName="/xl/worksheets/sheet19.xml" ContentType="application/vnd.openxmlformats-officedocument.spreadsheetml.worksheet+xml"/>
  <Override PartName="/xl/worksheets/sheet66.xml" ContentType="application/vnd.openxmlformats-officedocument.spreadsheetml.worksheet+xml"/>
  <Override PartName="/xl/drawings/drawing10.xml" ContentType="application/vnd.openxmlformats-officedocument.drawing+xml"/>
  <Override PartName="/xl/charts/chart42.xml" ContentType="application/vnd.openxmlformats-officedocument.drawingml.chart+xml"/>
  <Override PartName="/xl/charts/chart102.xml" ContentType="application/vnd.openxmlformats-officedocument.drawingml.chart+xml"/>
  <Override PartName="/xl/worksheets/sheet55.xml" ContentType="application/vnd.openxmlformats-officedocument.spreadsheetml.worksheet+xml"/>
  <Override PartName="/xl/charts/chart31.xml" ContentType="application/vnd.openxmlformats-officedocument.drawingml.chart+xml"/>
  <Override PartName="/docProps/core.xml" ContentType="application/vnd.openxmlformats-package.core-properties+xml"/>
  <Override PartName="/xl/worksheets/sheet44.xml" ContentType="application/vnd.openxmlformats-officedocument.spreadsheetml.worksheet+xml"/>
  <Override PartName="/xl/charts/chart20.xml" ContentType="application/vnd.openxmlformats-officedocument.drawingml.chart+xml"/>
  <Override PartName="/xl/drawings/drawing59.xml" ContentType="application/vnd.openxmlformats-officedocument.drawing+xml"/>
  <Override PartName="/xl/worksheets/sheet9.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drawings/drawing8.xml" ContentType="application/vnd.openxmlformats-officedocument.drawing+xml"/>
  <Override PartName="/xl/drawings/drawing48.xml" ContentType="application/vnd.openxmlformats-officedocument.drawing+xml"/>
  <Override PartName="/xl/worksheets/sheet11.xml" ContentType="application/vnd.openxmlformats-officedocument.spreadsheetml.worksheet+xml"/>
  <Override PartName="/xl/charts/chart2.xml" ContentType="application/vnd.openxmlformats-officedocument.drawingml.chart+xml"/>
  <Override PartName="/xl/charts/chart69.xml" ContentType="application/vnd.openxmlformats-officedocument.drawingml.chart+xml"/>
  <Override PartName="/xl/drawings/drawing37.xml" ContentType="application/vnd.openxmlformats-officedocument.drawing+xml"/>
  <Override PartName="/xl/charts/chart118.xml" ContentType="application/vnd.openxmlformats-officedocument.drawingml.chart+xml"/>
  <Override PartName="/xl/charts/chart129.xml" ContentType="application/vnd.openxmlformats-officedocument.drawingml.chart+xml"/>
  <Default Extension="rels" ContentType="application/vnd.openxmlformats-package.relationships+xml"/>
  <Override PartName="/xl/drawings/drawing15.xml" ContentType="application/vnd.openxmlformats-officedocument.drawing+xml"/>
  <Override PartName="/xl/drawings/drawing26.xml" ContentType="application/vnd.openxmlformats-officedocument.drawing+xml"/>
  <Override PartName="/xl/charts/chart58.xml" ContentType="application/vnd.openxmlformats-officedocument.drawingml.chart+xml"/>
  <Override PartName="/xl/charts/chart107.xml" ContentType="application/vnd.openxmlformats-officedocument.drawingml.chart+xml"/>
  <Override PartName="/xl/drawings/drawing62.xml" ContentType="application/vnd.openxmlformats-officedocument.drawing+xml"/>
  <Override PartName="/xl/drawings/drawing73.xml" ContentType="application/vnd.openxmlformats-officedocument.drawing+xml"/>
  <Override PartName="/xl/charts/chart154.xml" ContentType="application/vnd.openxmlformats-officedocument.drawingml.chart+xml"/>
  <Override PartName="/xl/charts/chart36.xml" ContentType="application/vnd.openxmlformats-officedocument.drawingml.chart+xml"/>
  <Override PartName="/xl/charts/chart47.xml" ContentType="application/vnd.openxmlformats-officedocument.drawingml.chart+xml"/>
  <Override PartName="/xl/charts/chart83.xml" ContentType="application/vnd.openxmlformats-officedocument.drawingml.chart+xml"/>
  <Override PartName="/xl/charts/chart94.xml" ContentType="application/vnd.openxmlformats-officedocument.drawingml.chart+xml"/>
  <Override PartName="/xl/drawings/drawing51.xml" ContentType="application/vnd.openxmlformats-officedocument.drawing+xml"/>
  <Override PartName="/xl/charts/chart143.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10" yWindow="270" windowWidth="16635" windowHeight="8070" tabRatio="800"/>
  </bookViews>
  <sheets>
    <sheet name="Compiled Site Summary" sheetId="1" r:id="rId1"/>
    <sheet name="SJR 215.45" sheetId="2" r:id="rId2"/>
    <sheet name="sjr211.42" sheetId="8" r:id="rId3"/>
    <sheet name="sjr206.99" sheetId="9" r:id="rId4"/>
    <sheet name="sjr205.95_&quot;opt2&quot;" sheetId="11" r:id="rId5"/>
    <sheet name="sjr205.95(2)_&quot;opt1&quot;" sheetId="10" r:id="rId6"/>
    <sheet name="sjr205.45_&quot;opt2&quot;" sheetId="12" r:id="rId7"/>
    <sheet name="sjr205.45(2)_&quot;opt1&quot;" sheetId="13" r:id="rId8"/>
    <sheet name="sjr204.6_&quot;opt2&quot;" sheetId="15" r:id="rId9"/>
    <sheet name="sjr204.6(2)_&quot;opt1&quot;" sheetId="14" r:id="rId10"/>
    <sheet name="sjr203.3_&quot;opt 2&quot;" sheetId="16" r:id="rId11"/>
    <sheet name="sjr203.3_&quot;opt1&quot;" sheetId="17" r:id="rId12"/>
    <sheet name="sjr202.65" sheetId="18" r:id="rId13"/>
    <sheet name="sjr202.65opt2mid" sheetId="19" r:id="rId14"/>
    <sheet name="sjr202.65(4)_&quot;opt1Up&quot;" sheetId="20" r:id="rId15"/>
    <sheet name="sjr201.72" sheetId="22" r:id="rId16"/>
    <sheet name="sjr201.57" sheetId="23" r:id="rId17"/>
    <sheet name="sjr201.33_&quot;ESB35.6&quot;" sheetId="24" r:id="rId18"/>
    <sheet name="sjr200.1_&quot;dwn&quot;" sheetId="25" r:id="rId19"/>
    <sheet name="sjr199.75_&quot;dwn&quot;" sheetId="26" r:id="rId20"/>
    <sheet name="sjr199.47_&quot;opt2dwn&quot;" sheetId="27" r:id="rId21"/>
    <sheet name="sjr199.47(2)" sheetId="28" r:id="rId22"/>
    <sheet name="sjr199.1" sheetId="29" r:id="rId23"/>
    <sheet name="sjr198.72_&quot;sjr199&quot;" sheetId="30" r:id="rId24"/>
    <sheet name="sjr198.23_&quot;sjr198.5&quot;" sheetId="31" r:id="rId25"/>
    <sheet name="sjr196.96_&quot;opt1&quot;" sheetId="32" r:id="rId26"/>
    <sheet name="sjr195.95(2)_&quot;opt2&quot;" sheetId="33" r:id="rId27"/>
    <sheet name="sjr195.7_&quot;drivethruup&quot;" sheetId="34" r:id="rId28"/>
    <sheet name="sjr195.5_&quot;opt2dwn&quot;" sheetId="35" r:id="rId29"/>
    <sheet name="sjr195.5opt1up" sheetId="36" r:id="rId30"/>
    <sheet name="sjr195.1opt1" sheetId="38" r:id="rId31"/>
    <sheet name="sjr194.05opt1" sheetId="39" r:id="rId32"/>
    <sheet name="sjr193.85(2)" sheetId="40" r:id="rId33"/>
    <sheet name="sjr193.29" sheetId="41" r:id="rId34"/>
    <sheet name="sjr193.24_&quot;opt1&quot;" sheetId="43" r:id="rId35"/>
    <sheet name="sjr193.24(2)_&quot;opt2&quot;" sheetId="42" r:id="rId36"/>
    <sheet name="sjr193" sheetId="44" r:id="rId37"/>
    <sheet name="sjr192.9" sheetId="46" r:id="rId38"/>
    <sheet name="sjr192.8" sheetId="45" r:id="rId39"/>
    <sheet name="sjr192.6" sheetId="47" r:id="rId40"/>
    <sheet name="sjr192.48_&quot;opt1&quot;" sheetId="48" r:id="rId41"/>
    <sheet name="sjr192.48(2)_&quot;opt2&quot;" sheetId="49" r:id="rId42"/>
    <sheet name="sjr192.48opt4new" sheetId="50" r:id="rId43"/>
    <sheet name="sjr191.89_&quot;sjrunknown1&quot;" sheetId="51" r:id="rId44"/>
    <sheet name="sjr190.14(0)_&quot;opt1&quot;" sheetId="52" r:id="rId45"/>
    <sheet name="sjr190.14_&quot;opt2&quot;" sheetId="53" r:id="rId46"/>
    <sheet name="sjr190.14(2)_&quot;opt3&quot;" sheetId="54" r:id="rId47"/>
    <sheet name="esb35.3_opt2" sheetId="56" r:id="rId48"/>
    <sheet name="esb35.3(2)" sheetId="55" r:id="rId49"/>
    <sheet name="esb35.15" sheetId="57" r:id="rId50"/>
    <sheet name="esb34.43_&quot;point90&quot;" sheetId="58" r:id="rId51"/>
    <sheet name="esb34.3" sheetId="59" r:id="rId52"/>
    <sheet name="esb33.8" sheetId="60" r:id="rId53"/>
    <sheet name="esb33.13" sheetId="61" r:id="rId54"/>
    <sheet name="esb33.05_&quot;opt2&quot;" sheetId="63" r:id="rId55"/>
    <sheet name="esb33.05(2)_&quot;opt1&quot;" sheetId="62" r:id="rId56"/>
    <sheet name="esb31.9_&quot;opt1&quot;" sheetId="64" r:id="rId57"/>
    <sheet name="esb31.9(2)_&quot;opt2&quot;" sheetId="65" r:id="rId58"/>
    <sheet name="esb31.9(3)_&quot;opt3&quot;" sheetId="66" r:id="rId59"/>
    <sheet name="esb31.2" sheetId="67" r:id="rId60"/>
    <sheet name="esb31.1" sheetId="68" r:id="rId61"/>
    <sheet name="esb30.4" sheetId="69" r:id="rId62"/>
    <sheet name="esb29.88_&quot;opt1&quot;" sheetId="70" r:id="rId63"/>
    <sheet name="esb29.88(2)_&quot;opt2&quot;" sheetId="71" r:id="rId64"/>
    <sheet name="esb29.7_&quot;esb29.6opt1&quot;" sheetId="73" r:id="rId65"/>
    <sheet name="esb29.6(2)_&quot;opt2&quot;" sheetId="72" r:id="rId66"/>
    <sheet name="esb29.25" sheetId="74" r:id="rId67"/>
    <sheet name="esb29.25(2)_&quot;opt2&quot;" sheetId="75" r:id="rId68"/>
    <sheet name="esb29.25(3)_&quot;opt3&quot;" sheetId="76" r:id="rId69"/>
    <sheet name="esb28.9" sheetId="78" r:id="rId70"/>
    <sheet name="esb28.32" sheetId="79" r:id="rId71"/>
    <sheet name="esb28.32(2)_&quot;opt2&quot;" sheetId="80" r:id="rId72"/>
    <sheet name="esb28.32(3)_&quot;opt3&quot;" sheetId="81" r:id="rId73"/>
    <sheet name="esb26.37opt1" sheetId="82" r:id="rId74"/>
    <sheet name="esb26.30" sheetId="77" r:id="rId75"/>
    <sheet name="esb22.42(2)_&quot;opt2&quot;" sheetId="83" r:id="rId76"/>
  </sheets>
  <calcPr calcId="125725"/>
</workbook>
</file>

<file path=xl/calcChain.xml><?xml version="1.0" encoding="utf-8"?>
<calcChain xmlns="http://schemas.openxmlformats.org/spreadsheetml/2006/main">
  <c r="L32" i="9"/>
  <c r="L33"/>
  <c r="L34"/>
  <c r="L35"/>
  <c r="L36"/>
  <c r="L37"/>
  <c r="L38"/>
  <c r="L39"/>
  <c r="L40"/>
  <c r="L41"/>
  <c r="L42"/>
  <c r="L43"/>
  <c r="L44"/>
  <c r="L45"/>
  <c r="L46"/>
  <c r="L47"/>
  <c r="L48"/>
  <c r="L49"/>
  <c r="L50"/>
  <c r="L51"/>
  <c r="L52"/>
  <c r="L53"/>
  <c r="L54"/>
  <c r="L55"/>
  <c r="L56"/>
  <c r="L57"/>
  <c r="L58"/>
  <c r="L59"/>
  <c r="L60"/>
  <c r="L61"/>
  <c r="L62"/>
  <c r="L63"/>
  <c r="L64"/>
  <c r="L65"/>
  <c r="L66"/>
  <c r="L67"/>
  <c r="L68"/>
  <c r="L69"/>
  <c r="L70"/>
  <c r="L71"/>
  <c r="L72"/>
  <c r="L73"/>
  <c r="L74"/>
  <c r="L75"/>
  <c r="L31"/>
  <c r="J33"/>
  <c r="B23" i="1"/>
  <c r="I20"/>
  <c r="J20"/>
  <c r="D17"/>
  <c r="E17"/>
  <c r="F17"/>
  <c r="H17"/>
  <c r="I17"/>
  <c r="J17"/>
  <c r="D74"/>
  <c r="E74"/>
  <c r="F74"/>
  <c r="H74"/>
  <c r="I74"/>
  <c r="J74"/>
  <c r="D15"/>
  <c r="E15"/>
  <c r="F15"/>
  <c r="H15"/>
  <c r="I15"/>
  <c r="J15"/>
  <c r="D6"/>
  <c r="E6"/>
  <c r="F6"/>
  <c r="H6"/>
  <c r="I6"/>
  <c r="J6"/>
  <c r="D7"/>
  <c r="E7"/>
  <c r="F7"/>
  <c r="H7"/>
  <c r="I7"/>
  <c r="J7"/>
  <c r="D11"/>
  <c r="E11"/>
  <c r="F11"/>
  <c r="H11"/>
  <c r="I11"/>
  <c r="J11"/>
  <c r="D13"/>
  <c r="E13"/>
  <c r="F13"/>
  <c r="H13"/>
  <c r="I13"/>
  <c r="J13"/>
  <c r="D25"/>
  <c r="E25"/>
  <c r="F25"/>
  <c r="H25"/>
  <c r="I25"/>
  <c r="J25"/>
  <c r="D59"/>
  <c r="E59"/>
  <c r="F59"/>
  <c r="H59"/>
  <c r="I59"/>
  <c r="J59"/>
  <c r="D54"/>
  <c r="E54"/>
  <c r="F54"/>
  <c r="H54"/>
  <c r="I54"/>
  <c r="J54"/>
  <c r="D64"/>
  <c r="E64"/>
  <c r="F64"/>
  <c r="H64"/>
  <c r="I64"/>
  <c r="J64"/>
  <c r="D29"/>
  <c r="E29"/>
  <c r="F29"/>
  <c r="H29"/>
  <c r="I29"/>
  <c r="J29"/>
  <c r="D35"/>
  <c r="E35"/>
  <c r="F35"/>
  <c r="H35"/>
  <c r="I35"/>
  <c r="J35"/>
  <c r="D50"/>
  <c r="E50"/>
  <c r="F50"/>
  <c r="H50"/>
  <c r="I50"/>
  <c r="J50"/>
  <c r="D16"/>
  <c r="E16"/>
  <c r="F16"/>
  <c r="H16"/>
  <c r="I16"/>
  <c r="J16"/>
  <c r="D60"/>
  <c r="E60"/>
  <c r="F60"/>
  <c r="H60"/>
  <c r="I60"/>
  <c r="J60"/>
  <c r="D43"/>
  <c r="E43"/>
  <c r="F43"/>
  <c r="H43"/>
  <c r="I43"/>
  <c r="J43"/>
  <c r="D22"/>
  <c r="E22"/>
  <c r="F22"/>
  <c r="H22"/>
  <c r="I22"/>
  <c r="J22"/>
  <c r="D14"/>
  <c r="E14"/>
  <c r="F14"/>
  <c r="H14"/>
  <c r="I14"/>
  <c r="J14"/>
  <c r="D73"/>
  <c r="E73"/>
  <c r="F73"/>
  <c r="H73"/>
  <c r="I73"/>
  <c r="J73"/>
  <c r="D72"/>
  <c r="E72"/>
  <c r="F72"/>
  <c r="H72"/>
  <c r="I72"/>
  <c r="J72"/>
  <c r="D63"/>
  <c r="E63"/>
  <c r="F63"/>
  <c r="H63"/>
  <c r="I63"/>
  <c r="J63"/>
  <c r="D58"/>
  <c r="E58"/>
  <c r="F58"/>
  <c r="H58"/>
  <c r="I58"/>
  <c r="J58"/>
  <c r="D40"/>
  <c r="E40"/>
  <c r="F40"/>
  <c r="H40"/>
  <c r="I40"/>
  <c r="J40"/>
  <c r="D56"/>
  <c r="E56"/>
  <c r="F56"/>
  <c r="H56"/>
  <c r="I56"/>
  <c r="J56"/>
  <c r="J45"/>
  <c r="J47"/>
  <c r="J19"/>
  <c r="J37"/>
  <c r="J62"/>
  <c r="J31"/>
  <c r="J24"/>
  <c r="J66"/>
  <c r="J53"/>
  <c r="J33"/>
  <c r="J75"/>
  <c r="J61"/>
  <c r="J30"/>
  <c r="J78"/>
  <c r="J70"/>
  <c r="J34"/>
  <c r="J27"/>
  <c r="J46"/>
  <c r="J52"/>
  <c r="J77"/>
  <c r="J44"/>
  <c r="J65"/>
  <c r="J68"/>
  <c r="J48"/>
  <c r="J57"/>
  <c r="J69"/>
  <c r="J28"/>
  <c r="J10"/>
  <c r="D36"/>
  <c r="E36"/>
  <c r="F36"/>
  <c r="H36"/>
  <c r="I36"/>
  <c r="J36"/>
  <c r="D46"/>
  <c r="E46"/>
  <c r="F46"/>
  <c r="H46"/>
  <c r="I46"/>
  <c r="C46"/>
  <c r="D48"/>
  <c r="E48"/>
  <c r="F48"/>
  <c r="H48"/>
  <c r="I48"/>
  <c r="D57"/>
  <c r="E57"/>
  <c r="F57"/>
  <c r="H57"/>
  <c r="I57"/>
  <c r="D69"/>
  <c r="E69"/>
  <c r="F69"/>
  <c r="H69"/>
  <c r="I69"/>
  <c r="D28"/>
  <c r="E28"/>
  <c r="F28"/>
  <c r="H28"/>
  <c r="I28"/>
  <c r="D10"/>
  <c r="E10"/>
  <c r="F10"/>
  <c r="H10"/>
  <c r="I10"/>
  <c r="D68"/>
  <c r="E68"/>
  <c r="F68"/>
  <c r="H68"/>
  <c r="I68"/>
  <c r="D52"/>
  <c r="E52"/>
  <c r="F52"/>
  <c r="H52"/>
  <c r="I52"/>
  <c r="D77"/>
  <c r="E77"/>
  <c r="F77"/>
  <c r="H77"/>
  <c r="I77"/>
  <c r="D44"/>
  <c r="E44"/>
  <c r="F44"/>
  <c r="H44"/>
  <c r="I44"/>
  <c r="D65"/>
  <c r="E65"/>
  <c r="F65"/>
  <c r="H65"/>
  <c r="I65"/>
  <c r="D34"/>
  <c r="E34"/>
  <c r="F34"/>
  <c r="H34"/>
  <c r="I34"/>
  <c r="D27"/>
  <c r="E27"/>
  <c r="F27"/>
  <c r="H27"/>
  <c r="I27"/>
  <c r="D30"/>
  <c r="E30"/>
  <c r="F30"/>
  <c r="H30"/>
  <c r="I30"/>
  <c r="D78"/>
  <c r="E78"/>
  <c r="F78"/>
  <c r="H78"/>
  <c r="I78"/>
  <c r="D70"/>
  <c r="E70"/>
  <c r="F70"/>
  <c r="H70"/>
  <c r="I70"/>
  <c r="D61"/>
  <c r="E61"/>
  <c r="F61"/>
  <c r="H61"/>
  <c r="I61"/>
  <c r="D31"/>
  <c r="E31"/>
  <c r="F31"/>
  <c r="H31"/>
  <c r="I31"/>
  <c r="D24"/>
  <c r="E24"/>
  <c r="F24"/>
  <c r="H24"/>
  <c r="I24"/>
  <c r="D66"/>
  <c r="E66"/>
  <c r="F66"/>
  <c r="H66"/>
  <c r="I66"/>
  <c r="D53"/>
  <c r="E53"/>
  <c r="F53"/>
  <c r="H53"/>
  <c r="I53"/>
  <c r="D33"/>
  <c r="E33"/>
  <c r="F33"/>
  <c r="H33"/>
  <c r="I33"/>
  <c r="D75"/>
  <c r="E75"/>
  <c r="F75"/>
  <c r="H75"/>
  <c r="I75"/>
  <c r="D62"/>
  <c r="E62"/>
  <c r="F62"/>
  <c r="H62"/>
  <c r="I62"/>
  <c r="D45"/>
  <c r="E45"/>
  <c r="F45"/>
  <c r="H45"/>
  <c r="I45"/>
  <c r="D47"/>
  <c r="E47"/>
  <c r="F47"/>
  <c r="H47"/>
  <c r="I47"/>
  <c r="D19"/>
  <c r="E19"/>
  <c r="F19"/>
  <c r="H19"/>
  <c r="I19"/>
  <c r="D37"/>
  <c r="E37"/>
  <c r="F37"/>
  <c r="H37"/>
  <c r="I37"/>
  <c r="C45"/>
  <c r="C47"/>
  <c r="C19"/>
  <c r="C37"/>
  <c r="C62"/>
  <c r="C31"/>
  <c r="C24"/>
  <c r="C66"/>
  <c r="C53"/>
  <c r="C33"/>
  <c r="C75"/>
  <c r="C61"/>
  <c r="C30"/>
  <c r="C70"/>
  <c r="C78"/>
  <c r="C34"/>
  <c r="C27"/>
  <c r="C52"/>
  <c r="C77"/>
  <c r="C44"/>
  <c r="C65"/>
  <c r="C68"/>
  <c r="C48"/>
  <c r="C57"/>
  <c r="C69"/>
  <c r="C28"/>
  <c r="C10"/>
  <c r="C36"/>
  <c r="D39"/>
  <c r="E39"/>
  <c r="F39"/>
  <c r="H39"/>
  <c r="I39"/>
  <c r="J39"/>
  <c r="D49"/>
  <c r="E49"/>
  <c r="F49"/>
  <c r="H49"/>
  <c r="I49"/>
  <c r="J49"/>
  <c r="D55"/>
  <c r="E55"/>
  <c r="F55"/>
  <c r="H55"/>
  <c r="I55"/>
  <c r="J55"/>
  <c r="D38"/>
  <c r="E38"/>
  <c r="F38"/>
  <c r="H38"/>
  <c r="I38"/>
  <c r="J38"/>
  <c r="D18"/>
  <c r="E18"/>
  <c r="F18"/>
  <c r="H18"/>
  <c r="I18"/>
  <c r="J18"/>
  <c r="D8"/>
  <c r="E8"/>
  <c r="F8"/>
  <c r="H8"/>
  <c r="I8"/>
  <c r="J8"/>
  <c r="C39"/>
  <c r="C49"/>
  <c r="C55"/>
  <c r="C38"/>
  <c r="C18"/>
  <c r="C8"/>
  <c r="C17"/>
  <c r="C74"/>
  <c r="C15"/>
  <c r="C6"/>
  <c r="C7"/>
  <c r="C11"/>
  <c r="C13"/>
  <c r="C25"/>
  <c r="C59"/>
  <c r="C54"/>
  <c r="C64"/>
  <c r="C29"/>
  <c r="C35"/>
  <c r="C50"/>
  <c r="C16"/>
  <c r="C60"/>
  <c r="C22"/>
  <c r="C43"/>
  <c r="C14"/>
  <c r="C73"/>
  <c r="C72"/>
  <c r="C63"/>
  <c r="C58"/>
  <c r="C40"/>
  <c r="C56"/>
  <c r="D23"/>
  <c r="E23"/>
  <c r="F23"/>
  <c r="H23"/>
  <c r="I23"/>
  <c r="J23"/>
  <c r="C23"/>
  <c r="I2" i="83"/>
  <c r="H2"/>
  <c r="G2"/>
  <c r="F2"/>
  <c r="E2"/>
  <c r="I2" i="77"/>
  <c r="H2"/>
  <c r="G2"/>
  <c r="F2"/>
  <c r="E2"/>
  <c r="G2" i="82"/>
  <c r="E2"/>
  <c r="I2"/>
  <c r="H2"/>
  <c r="F2"/>
  <c r="F2" i="81"/>
  <c r="I2"/>
  <c r="H2"/>
  <c r="G2"/>
  <c r="E2"/>
  <c r="I2" i="80"/>
  <c r="H2"/>
  <c r="G2"/>
  <c r="F2"/>
  <c r="E2"/>
  <c r="I2" i="79"/>
  <c r="H2"/>
  <c r="G2"/>
  <c r="F2"/>
  <c r="E2"/>
  <c r="I2" i="78"/>
  <c r="H2"/>
  <c r="G2"/>
  <c r="F2"/>
  <c r="E2"/>
  <c r="G2" i="76"/>
  <c r="I2"/>
  <c r="H2"/>
  <c r="F2"/>
  <c r="E2"/>
  <c r="I2" i="75"/>
  <c r="H2"/>
  <c r="G2"/>
  <c r="F2"/>
  <c r="E2"/>
  <c r="I2" i="74"/>
  <c r="H2"/>
  <c r="G2"/>
  <c r="F2"/>
  <c r="E2"/>
  <c r="I2" i="72"/>
  <c r="H2"/>
  <c r="G2"/>
  <c r="F2"/>
  <c r="E2"/>
  <c r="I2" i="73"/>
  <c r="H2"/>
  <c r="G2"/>
  <c r="F2"/>
  <c r="E2"/>
  <c r="G2" i="71"/>
  <c r="I2"/>
  <c r="H2"/>
  <c r="F2"/>
  <c r="E2"/>
  <c r="I2" i="70"/>
  <c r="H2"/>
  <c r="G2"/>
  <c r="F2"/>
  <c r="E2"/>
  <c r="I2" i="69"/>
  <c r="H2"/>
  <c r="G2"/>
  <c r="F2"/>
  <c r="E2"/>
  <c r="G2" i="68"/>
  <c r="E2"/>
  <c r="F2"/>
  <c r="I2"/>
  <c r="H2"/>
  <c r="G2" i="67"/>
  <c r="I2"/>
  <c r="H2"/>
  <c r="F2"/>
  <c r="E2"/>
  <c r="I2" i="66"/>
  <c r="H2"/>
  <c r="G2"/>
  <c r="F2"/>
  <c r="E2"/>
  <c r="I2" i="65"/>
  <c r="H2"/>
  <c r="G2"/>
  <c r="F2"/>
  <c r="E2"/>
  <c r="I2" i="64"/>
  <c r="H2"/>
  <c r="G2"/>
  <c r="F2"/>
  <c r="E2"/>
  <c r="I2" i="63"/>
  <c r="H2"/>
  <c r="G2"/>
  <c r="F2"/>
  <c r="E2"/>
  <c r="I2" i="62"/>
  <c r="H2"/>
  <c r="G2"/>
  <c r="F2"/>
  <c r="E2"/>
  <c r="I2" i="61"/>
  <c r="H2"/>
  <c r="G2"/>
  <c r="F2"/>
  <c r="E2"/>
  <c r="I2" i="60"/>
  <c r="H2"/>
  <c r="G2"/>
  <c r="F2"/>
  <c r="E2"/>
  <c r="F13" i="59"/>
  <c r="E13"/>
  <c r="D13"/>
  <c r="H13"/>
  <c r="G13"/>
  <c r="F13" i="58"/>
  <c r="H13"/>
  <c r="G13"/>
  <c r="E13"/>
  <c r="D13"/>
  <c r="F13" i="57"/>
  <c r="H13"/>
  <c r="G13"/>
  <c r="E13"/>
  <c r="D13"/>
  <c r="H13" i="55"/>
  <c r="G13"/>
  <c r="F13"/>
  <c r="E13"/>
  <c r="D13"/>
  <c r="F13" i="56"/>
  <c r="H13"/>
  <c r="G13"/>
  <c r="E13"/>
  <c r="D13"/>
  <c r="F3" i="54"/>
  <c r="G3"/>
  <c r="H3"/>
  <c r="J3"/>
  <c r="I3"/>
  <c r="E3"/>
  <c r="H3" i="53"/>
  <c r="J3"/>
  <c r="I3"/>
  <c r="G3"/>
  <c r="F3"/>
  <c r="H11" i="52"/>
  <c r="G11"/>
  <c r="F11"/>
  <c r="E11"/>
  <c r="D11"/>
  <c r="H3" i="51"/>
  <c r="G3"/>
  <c r="F3"/>
  <c r="E3"/>
  <c r="D3"/>
  <c r="D3" i="50"/>
  <c r="H3"/>
  <c r="G3"/>
  <c r="F3"/>
  <c r="E3"/>
  <c r="H3" i="49"/>
  <c r="G3"/>
  <c r="F3"/>
  <c r="E3"/>
  <c r="D3"/>
  <c r="H3" i="48"/>
  <c r="G3"/>
  <c r="F3"/>
  <c r="E3"/>
  <c r="D3"/>
  <c r="H3" i="47"/>
  <c r="G3"/>
  <c r="F3"/>
  <c r="E3"/>
  <c r="D3"/>
  <c r="H3" i="45"/>
  <c r="G3"/>
  <c r="F3"/>
  <c r="E3"/>
  <c r="D3"/>
  <c r="H3" i="46"/>
  <c r="G3"/>
  <c r="F3"/>
  <c r="E3"/>
  <c r="D3"/>
  <c r="H3" i="44"/>
  <c r="G3"/>
  <c r="F3"/>
  <c r="E3"/>
  <c r="D3"/>
  <c r="H3" i="42"/>
  <c r="G3"/>
  <c r="F3"/>
  <c r="E3"/>
  <c r="D3"/>
  <c r="D3" i="43"/>
  <c r="H3"/>
  <c r="G3"/>
  <c r="E3"/>
  <c r="D5" i="41"/>
  <c r="F3" i="43"/>
  <c r="H5" i="41"/>
  <c r="G5"/>
  <c r="F5"/>
  <c r="E5"/>
  <c r="K32" i="9"/>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30"/>
  <c r="K31"/>
  <c r="J31"/>
  <c r="J32"/>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30"/>
  <c r="I2" i="40"/>
  <c r="H2"/>
  <c r="E2"/>
  <c r="F2"/>
  <c r="G2"/>
  <c r="I2" i="39"/>
  <c r="H2"/>
  <c r="E2"/>
  <c r="F2"/>
  <c r="G2"/>
  <c r="I2" i="38"/>
  <c r="H2"/>
  <c r="G2"/>
  <c r="F2"/>
  <c r="E2"/>
  <c r="I2" i="36"/>
  <c r="H2"/>
  <c r="G2"/>
  <c r="F2"/>
  <c r="E2"/>
  <c r="I2" i="35"/>
  <c r="H2"/>
  <c r="G2"/>
  <c r="F2"/>
  <c r="E2"/>
  <c r="I2" i="34"/>
  <c r="H2"/>
  <c r="G2"/>
  <c r="F2"/>
  <c r="E2"/>
  <c r="I2" i="33"/>
  <c r="H2"/>
  <c r="G2"/>
  <c r="F2"/>
  <c r="E2"/>
  <c r="I2" i="31"/>
  <c r="H2"/>
  <c r="G2"/>
  <c r="I2" i="32"/>
  <c r="H2"/>
  <c r="G2"/>
  <c r="F2"/>
  <c r="E2"/>
  <c r="E2" i="31"/>
  <c r="F2"/>
  <c r="I2" i="29"/>
  <c r="H2"/>
  <c r="I2" i="30"/>
  <c r="H2"/>
  <c r="G2"/>
  <c r="F2"/>
  <c r="E2"/>
  <c r="G2" i="29"/>
  <c r="F2"/>
  <c r="E2"/>
  <c r="F2" i="28"/>
  <c r="I2"/>
  <c r="H2"/>
  <c r="G2"/>
  <c r="E2"/>
  <c r="I2" i="27"/>
  <c r="H2"/>
  <c r="G2"/>
  <c r="F2"/>
  <c r="E2"/>
  <c r="I2" i="26"/>
  <c r="H2"/>
  <c r="G2"/>
  <c r="F2"/>
  <c r="E2"/>
  <c r="I2" i="25"/>
  <c r="H2"/>
  <c r="G2"/>
  <c r="F2"/>
  <c r="E2"/>
  <c r="H13" i="24"/>
  <c r="G13"/>
  <c r="F13"/>
  <c r="E13"/>
  <c r="D13"/>
  <c r="E13" i="23"/>
  <c r="D13"/>
  <c r="H13"/>
  <c r="G13"/>
  <c r="F13"/>
  <c r="H13" i="22"/>
  <c r="G13"/>
  <c r="F13"/>
  <c r="E13"/>
  <c r="D13"/>
  <c r="J71" i="1"/>
  <c r="D71"/>
  <c r="E71"/>
  <c r="F71"/>
  <c r="H71"/>
  <c r="I71"/>
  <c r="C71"/>
  <c r="D67"/>
  <c r="E67"/>
  <c r="F67"/>
  <c r="H67"/>
  <c r="I67"/>
  <c r="J67"/>
  <c r="C67"/>
  <c r="D41"/>
  <c r="E41"/>
  <c r="F41"/>
  <c r="H41"/>
  <c r="I41"/>
  <c r="J41"/>
  <c r="C41"/>
  <c r="C101"/>
  <c r="I2" i="20"/>
  <c r="H2"/>
  <c r="G2"/>
  <c r="F2"/>
  <c r="E2"/>
  <c r="I2" i="19"/>
  <c r="H2"/>
  <c r="G2"/>
  <c r="F2"/>
  <c r="E2"/>
  <c r="I2" i="18"/>
  <c r="H2"/>
  <c r="G2"/>
  <c r="F2"/>
  <c r="E2"/>
  <c r="G2" i="17"/>
  <c r="E2"/>
  <c r="F2"/>
  <c r="D5" i="1"/>
  <c r="E5"/>
  <c r="F5"/>
  <c r="H5"/>
  <c r="I5"/>
  <c r="J5"/>
  <c r="C5"/>
  <c r="D4"/>
  <c r="E4"/>
  <c r="F4"/>
  <c r="H4"/>
  <c r="I4"/>
  <c r="J4"/>
  <c r="C4"/>
  <c r="C2"/>
  <c r="E3"/>
  <c r="G3" s="1"/>
  <c r="E2"/>
  <c r="G2" s="1"/>
  <c r="J21"/>
  <c r="I21"/>
  <c r="H21"/>
  <c r="F21"/>
  <c r="E21"/>
  <c r="D21"/>
  <c r="C21"/>
  <c r="J32"/>
  <c r="I32"/>
  <c r="H32"/>
  <c r="F32"/>
  <c r="E32"/>
  <c r="D32"/>
  <c r="C32"/>
  <c r="J51"/>
  <c r="I51"/>
  <c r="H51"/>
  <c r="F51"/>
  <c r="E51"/>
  <c r="D51"/>
  <c r="C51"/>
  <c r="J42"/>
  <c r="I42"/>
  <c r="H42"/>
  <c r="F42"/>
  <c r="E42"/>
  <c r="D42"/>
  <c r="C42"/>
  <c r="I2" i="17"/>
  <c r="H2"/>
  <c r="G2" i="16"/>
  <c r="I2"/>
  <c r="H2"/>
  <c r="F2"/>
  <c r="E2"/>
  <c r="I2" i="14"/>
  <c r="H2"/>
  <c r="G2"/>
  <c r="F2"/>
  <c r="E2"/>
  <c r="I2" i="15"/>
  <c r="H2"/>
  <c r="G2"/>
  <c r="F2"/>
  <c r="E2"/>
  <c r="I2" i="13"/>
  <c r="H2"/>
  <c r="G2"/>
  <c r="F2"/>
  <c r="E2"/>
  <c r="I2" i="12"/>
  <c r="H2"/>
  <c r="G2"/>
  <c r="F2"/>
  <c r="E2"/>
  <c r="I9" i="1"/>
  <c r="J9"/>
  <c r="I26"/>
  <c r="J26"/>
  <c r="I12"/>
  <c r="J12"/>
  <c r="H12"/>
  <c r="H26"/>
  <c r="H9"/>
  <c r="H20"/>
  <c r="H13" i="2"/>
  <c r="J76" i="1" s="1"/>
  <c r="G13" i="2"/>
  <c r="I76" i="1" s="1"/>
  <c r="H13" i="8"/>
  <c r="G13"/>
  <c r="H13" i="9"/>
  <c r="G13"/>
  <c r="I2" i="11"/>
  <c r="H2"/>
  <c r="I2" i="10"/>
  <c r="H2"/>
  <c r="G2"/>
  <c r="F2"/>
  <c r="E2"/>
  <c r="E12" i="1" s="1"/>
  <c r="F12"/>
  <c r="D12"/>
  <c r="C12"/>
  <c r="G2" i="11"/>
  <c r="E2"/>
  <c r="F2"/>
  <c r="E26" i="1"/>
  <c r="F26"/>
  <c r="D26"/>
  <c r="C26"/>
  <c r="F13" i="9"/>
  <c r="E13"/>
  <c r="D13"/>
  <c r="E9" i="1"/>
  <c r="F9"/>
  <c r="D9"/>
  <c r="C9"/>
  <c r="C105"/>
  <c r="E13" i="8"/>
  <c r="D13"/>
  <c r="F20" i="1"/>
  <c r="F13" i="8"/>
  <c r="E20" i="1"/>
  <c r="D20"/>
  <c r="C20"/>
  <c r="D76"/>
  <c r="C76"/>
  <c r="F13" i="2"/>
  <c r="H76" i="1" s="1"/>
  <c r="E13" i="2"/>
  <c r="F76" i="1" s="1"/>
  <c r="D13" i="2"/>
  <c r="E76" i="1" s="1"/>
  <c r="G77" l="1"/>
  <c r="G75"/>
  <c r="G73"/>
  <c r="G71"/>
  <c r="G69"/>
  <c r="G67"/>
  <c r="G65"/>
  <c r="G63"/>
  <c r="G61"/>
  <c r="G59"/>
  <c r="G57"/>
  <c r="G55"/>
  <c r="G53"/>
  <c r="G51"/>
  <c r="G49"/>
  <c r="G47"/>
  <c r="G45"/>
  <c r="G43"/>
  <c r="G41"/>
  <c r="G39"/>
  <c r="G37"/>
  <c r="G35"/>
  <c r="G33"/>
  <c r="G31"/>
  <c r="G29"/>
  <c r="G27"/>
  <c r="G25"/>
  <c r="G23"/>
  <c r="G21"/>
  <c r="G19"/>
  <c r="G17"/>
  <c r="G15"/>
  <c r="G13"/>
  <c r="G11"/>
  <c r="G9"/>
  <c r="G7"/>
  <c r="G5"/>
  <c r="G78"/>
  <c r="G76"/>
  <c r="G74"/>
  <c r="G72"/>
  <c r="G70"/>
  <c r="G68"/>
  <c r="G66"/>
  <c r="G64"/>
  <c r="G62"/>
  <c r="G60"/>
  <c r="G58"/>
  <c r="G56"/>
  <c r="G54"/>
  <c r="G52"/>
  <c r="G50"/>
  <c r="G48"/>
  <c r="G46"/>
  <c r="G44"/>
  <c r="G42"/>
  <c r="G40"/>
  <c r="G38"/>
  <c r="G36"/>
  <c r="G34"/>
  <c r="G32"/>
  <c r="G30"/>
  <c r="G28"/>
  <c r="G26"/>
  <c r="G24"/>
  <c r="G22"/>
  <c r="G20"/>
  <c r="G18"/>
  <c r="G16"/>
  <c r="G14"/>
  <c r="G12"/>
  <c r="G10"/>
  <c r="G8"/>
  <c r="G6"/>
  <c r="G4"/>
</calcChain>
</file>

<file path=xl/sharedStrings.xml><?xml version="1.0" encoding="utf-8"?>
<sst xmlns="http://schemas.openxmlformats.org/spreadsheetml/2006/main" count="2479" uniqueCount="382">
  <si>
    <t>Date Measured</t>
  </si>
  <si>
    <t>SJR 216.7</t>
  </si>
  <si>
    <t>SJR 215.65</t>
  </si>
  <si>
    <t>SJR 215.45</t>
  </si>
  <si>
    <t>SJR 211.42</t>
  </si>
  <si>
    <t>SJR 206.99</t>
  </si>
  <si>
    <t>SJR 205.95</t>
  </si>
  <si>
    <t>SJR 205.95(2)</t>
  </si>
  <si>
    <t>SJR 205.45</t>
  </si>
  <si>
    <t>SJR 205.45(2)</t>
  </si>
  <si>
    <t>SJR 204.6</t>
  </si>
  <si>
    <t>SJR 204.6(2)</t>
  </si>
  <si>
    <t>SJR 203.2</t>
  </si>
  <si>
    <t>SJR 203.2(2)</t>
  </si>
  <si>
    <t>SJR 203.2(3)</t>
  </si>
  <si>
    <t>SJR 203.2(4)</t>
  </si>
  <si>
    <t>SJR 202.65</t>
  </si>
  <si>
    <t>SJR 202.65(2)</t>
  </si>
  <si>
    <t>SJR 202.65(4)</t>
  </si>
  <si>
    <t>SJR 201.72</t>
  </si>
  <si>
    <t>SJR 201.57</t>
  </si>
  <si>
    <t>SJR 200.1</t>
  </si>
  <si>
    <t>SJR 200.1(2)</t>
  </si>
  <si>
    <t>SJR 199.75</t>
  </si>
  <si>
    <t>SJR 199.75(2)</t>
  </si>
  <si>
    <t>SJR 199.47</t>
  </si>
  <si>
    <t>SJR 199.47(2)</t>
  </si>
  <si>
    <t>SJR 196.96</t>
  </si>
  <si>
    <t>SJR 195.95</t>
  </si>
  <si>
    <t>SJR 195.95(2)</t>
  </si>
  <si>
    <t>SJR 195.95(3)</t>
  </si>
  <si>
    <t>SJR 195.5</t>
  </si>
  <si>
    <t>SJR 195.5(2)</t>
  </si>
  <si>
    <t>SJR 195.5(3)</t>
  </si>
  <si>
    <t>SJR 195.5(4)</t>
  </si>
  <si>
    <t>SJR 195.5(5)</t>
  </si>
  <si>
    <t>SJR 195.5(6)</t>
  </si>
  <si>
    <t>SJR 195.5(7)</t>
  </si>
  <si>
    <t>SJR 194</t>
  </si>
  <si>
    <t>SJR 194(2)</t>
  </si>
  <si>
    <t>SJR 193.85</t>
  </si>
  <si>
    <t>SJR 193.85(2)</t>
  </si>
  <si>
    <t>SJR 193.24</t>
  </si>
  <si>
    <t>SJR 193.24(2)</t>
  </si>
  <si>
    <t>SJR 192.92</t>
  </si>
  <si>
    <t>SJR 192.92(2)</t>
  </si>
  <si>
    <t>SJR 192.48</t>
  </si>
  <si>
    <t>SJR 192.48(2)</t>
  </si>
  <si>
    <t>SJR 191.36</t>
  </si>
  <si>
    <t>SJR 190.14</t>
  </si>
  <si>
    <t>SJR 190.14(2)</t>
  </si>
  <si>
    <t>ESB 35.3</t>
  </si>
  <si>
    <t>ESB 35.3(2)</t>
  </si>
  <si>
    <t>ESB 35.15</t>
  </si>
  <si>
    <t>ESB 35.15(2)</t>
  </si>
  <si>
    <t>ESB 34.3</t>
  </si>
  <si>
    <t>ESB 34.3(2)</t>
  </si>
  <si>
    <t>ESB 34.3(3)</t>
  </si>
  <si>
    <t>ESB 33.8</t>
  </si>
  <si>
    <t>ESB 33.13</t>
  </si>
  <si>
    <t>ESB 33.05</t>
  </si>
  <si>
    <t>ESB 33.05(2)</t>
  </si>
  <si>
    <t>ESB 31.9</t>
  </si>
  <si>
    <t>ESB 31.9(2)</t>
  </si>
  <si>
    <t>ESB 31.9(3)</t>
  </si>
  <si>
    <t>ESB 31.2</t>
  </si>
  <si>
    <t>ESB 31.1</t>
  </si>
  <si>
    <t>ESB 30.95</t>
  </si>
  <si>
    <t>ESB 30.4</t>
  </si>
  <si>
    <t>ESB 29.88</t>
  </si>
  <si>
    <t>ESB 29.88(2)</t>
  </si>
  <si>
    <t>ESB 29.7</t>
  </si>
  <si>
    <t>ESB 29.6</t>
  </si>
  <si>
    <t>ESB 29.6(2)</t>
  </si>
  <si>
    <t>ESB 29.25</t>
  </si>
  <si>
    <t>ESB 29.25(2)</t>
  </si>
  <si>
    <t>ESB 29.25(3)</t>
  </si>
  <si>
    <t>ESB 28.9</t>
  </si>
  <si>
    <t>ESB 28.32</t>
  </si>
  <si>
    <t>ESB 28.32(2)</t>
  </si>
  <si>
    <t>ESB 28.32(3)</t>
  </si>
  <si>
    <t>ESB 26.37</t>
  </si>
  <si>
    <t>ESB 26.30</t>
  </si>
  <si>
    <t>ESB 25</t>
  </si>
  <si>
    <t>ESB 22.42</t>
  </si>
  <si>
    <t>ESB 22.42(2)</t>
  </si>
  <si>
    <t>SJR 207.5 / Point 88</t>
  </si>
  <si>
    <t>Site Name</t>
  </si>
  <si>
    <t>Time Measured</t>
  </si>
  <si>
    <t>Comments</t>
  </si>
  <si>
    <t>In-Situ Inc.</t>
  </si>
  <si>
    <t>Troll 9000 Profiler</t>
  </si>
  <si>
    <t>Report generated:</t>
  </si>
  <si>
    <t>Report from file:</t>
  </si>
  <si>
    <t>...\SN48416 2012-07-12 161919 sjr215.45.bin</t>
  </si>
  <si>
    <t>Win-Situ® Version</t>
  </si>
  <si>
    <t>4.57.0.0</t>
  </si>
  <si>
    <t>Serial number:</t>
  </si>
  <si>
    <t>Firmware Version</t>
  </si>
  <si>
    <t xml:space="preserve">Unit name: </t>
  </si>
  <si>
    <t>Troll 9000</t>
  </si>
  <si>
    <t>Test name:</t>
  </si>
  <si>
    <t>sjr215.45</t>
  </si>
  <si>
    <t>Test defined on:</t>
  </si>
  <si>
    <t>Test started on:</t>
  </si>
  <si>
    <t>TOTAL DATA SAMPLES</t>
  </si>
  <si>
    <t>Channel number [2]</t>
  </si>
  <si>
    <t xml:space="preserve">  Measurement type:</t>
  </si>
  <si>
    <t>Pressure</t>
  </si>
  <si>
    <t xml:space="preserve">  Channel name:</t>
  </si>
  <si>
    <t>OnBoard Pressure</t>
  </si>
  <si>
    <t xml:space="preserve">  Sensor Range:</t>
  </si>
  <si>
    <t>300 PSIG.</t>
  </si>
  <si>
    <t xml:space="preserve">  Sensor Offset:</t>
  </si>
  <si>
    <t>0.000 psi</t>
  </si>
  <si>
    <t xml:space="preserve">  Density:</t>
  </si>
  <si>
    <t xml:space="preserve">   1.000 g/cm3</t>
  </si>
  <si>
    <t xml:space="preserve">  Latitude:</t>
  </si>
  <si>
    <t>45 degrees</t>
  </si>
  <si>
    <t xml:space="preserve">  Elevation:</t>
  </si>
  <si>
    <t xml:space="preserve">   0.000 meters (0.000 feet)</t>
  </si>
  <si>
    <t>Temperature</t>
  </si>
  <si>
    <t>Barometric</t>
  </si>
  <si>
    <t>Battery</t>
  </si>
  <si>
    <t>pH</t>
  </si>
  <si>
    <t>Conductivity</t>
  </si>
  <si>
    <t xml:space="preserve">  Date</t>
  </si>
  <si>
    <t xml:space="preserve">  Time</t>
  </si>
  <si>
    <t xml:space="preserve">  ET (sec)</t>
  </si>
  <si>
    <t>Fahrenheit</t>
  </si>
  <si>
    <t>Feet H2O</t>
  </si>
  <si>
    <t>Inches Hg</t>
  </si>
  <si>
    <t>Volts</t>
  </si>
  <si>
    <t>microSiemens/cm Actual Conductivity</t>
  </si>
  <si>
    <t>--------</t>
  </si>
  <si>
    <t>------------</t>
  </si>
  <si>
    <t>---------------</t>
  </si>
  <si>
    <t>sjr211.42</t>
  </si>
  <si>
    <t>...\SN48416 2012-07-12 121421 sjr211.42.bin</t>
  </si>
  <si>
    <t>sjr206.99</t>
  </si>
  <si>
    <t>...\SN48416 2012-07-12 135759 sjr206.99.bin</t>
  </si>
  <si>
    <t>Battery (volts)</t>
  </si>
  <si>
    <t>Conductivity (Spec Cond - µS)</t>
  </si>
  <si>
    <t>Level/Depth (ft)</t>
  </si>
  <si>
    <t>Temperature (F)</t>
  </si>
  <si>
    <t>Time - Time Stamp</t>
  </si>
  <si>
    <t>Test scheduled for:</t>
  </si>
  <si>
    <t>sjr205.95opt1</t>
  </si>
  <si>
    <t>sjr205.95opt2</t>
  </si>
  <si>
    <t>sjr205.45opt2</t>
  </si>
  <si>
    <t>sjr205.45opt1</t>
  </si>
  <si>
    <t>sjr204.6opt1</t>
  </si>
  <si>
    <t>sjr204.6opt2</t>
  </si>
  <si>
    <t>sjr203.3</t>
  </si>
  <si>
    <t>sjr203.2opt1</t>
  </si>
  <si>
    <t>sjr202.65</t>
  </si>
  <si>
    <t>sjr202.65opt2mid</t>
  </si>
  <si>
    <t>sjr202.65optUp</t>
  </si>
  <si>
    <t>sjr201.72</t>
  </si>
  <si>
    <t>...\SN48416 2012-07-13 132011 sjr201.72.bin</t>
  </si>
  <si>
    <t>sjr201.57</t>
  </si>
  <si>
    <t>...\SN48416 2012-07-13 130823 sjr201.57.bin</t>
  </si>
  <si>
    <t>esb35.6</t>
  </si>
  <si>
    <t>...\SN48416 2012-07-13 125835 esb35.6.bin</t>
  </si>
  <si>
    <t>NOTE:  Location is actually SJR 201.33</t>
  </si>
  <si>
    <t>sjr200.1dwn</t>
  </si>
  <si>
    <t>sjr199.75dwn</t>
  </si>
  <si>
    <t>sjr199.47opt2dwn</t>
  </si>
  <si>
    <t>sjr199.47</t>
  </si>
  <si>
    <t>sjr199.1</t>
  </si>
  <si>
    <t>sjr199</t>
  </si>
  <si>
    <t>sjr198.5</t>
  </si>
  <si>
    <t>sjr196.96opt1</t>
  </si>
  <si>
    <t>sjr195.95opt2</t>
  </si>
  <si>
    <t>drivethruup</t>
  </si>
  <si>
    <t>sjr195.5opt2dwn</t>
  </si>
  <si>
    <t>sjr195.5opt1up</t>
  </si>
  <si>
    <t>sjr195.1opt1</t>
  </si>
  <si>
    <t>sjr194.05opt1</t>
  </si>
  <si>
    <t>sjr193.85opt2</t>
  </si>
  <si>
    <t>sjr193.29</t>
  </si>
  <si>
    <t>sjr193.24opt2</t>
  </si>
  <si>
    <t>sjr193.24opt1</t>
  </si>
  <si>
    <t>sjr193</t>
  </si>
  <si>
    <t>sjr192.92opt1</t>
  </si>
  <si>
    <t>sjr192.9</t>
  </si>
  <si>
    <t>sjr192.6</t>
  </si>
  <si>
    <t>sjr192.48opt1</t>
  </si>
  <si>
    <t>sjr192.48opt2</t>
  </si>
  <si>
    <t>sjr192.48opt4new</t>
  </si>
  <si>
    <t>sjrunknown1</t>
  </si>
  <si>
    <t>sjr190.14opt1</t>
  </si>
  <si>
    <t>sjr190.14opt2</t>
  </si>
  <si>
    <t>sjr190.14opt3</t>
  </si>
  <si>
    <t>esb35.3</t>
  </si>
  <si>
    <t>...\SN48416 2012-07-13 123519 esb35.3.bin</t>
  </si>
  <si>
    <t>esb35.3opt2</t>
  </si>
  <si>
    <t>...\SN48416 2012-07-13 124318 esb35.3opt2.bin</t>
  </si>
  <si>
    <t>esb35.15</t>
  </si>
  <si>
    <t>...\SN48416 2012-07-13 121702 esb35.15.bin</t>
  </si>
  <si>
    <t>esb34.5</t>
  </si>
  <si>
    <t>...\SN48416 2012-07-13 112402 esb34.5.bin</t>
  </si>
  <si>
    <t>esb34.3</t>
  </si>
  <si>
    <t>...\SN48416 2012-07-13 110255 esb34.3.bin</t>
  </si>
  <si>
    <t>esb33.8</t>
  </si>
  <si>
    <t>esb33.13</t>
  </si>
  <si>
    <t>esb33.05opt1</t>
  </si>
  <si>
    <t>esb31.9opt1</t>
  </si>
  <si>
    <t>esb31.9opt2</t>
  </si>
  <si>
    <t>esb31.9opt3</t>
  </si>
  <si>
    <t>esb31.2</t>
  </si>
  <si>
    <t>esb31.1</t>
  </si>
  <si>
    <t>esb30.4</t>
  </si>
  <si>
    <t>esb29.88opt1</t>
  </si>
  <si>
    <t>esb29.88opt2</t>
  </si>
  <si>
    <t>esb29.6opt2</t>
  </si>
  <si>
    <t>esb29.6op1</t>
  </si>
  <si>
    <t>esb29.25</t>
  </si>
  <si>
    <t>esb29.25opt2</t>
  </si>
  <si>
    <t>esb29.25opt3</t>
  </si>
  <si>
    <t>esb26.30</t>
  </si>
  <si>
    <t>esb28.9</t>
  </si>
  <si>
    <t>esb28.32</t>
  </si>
  <si>
    <t>esb28.32opt2</t>
  </si>
  <si>
    <t>esb28.32opt3</t>
  </si>
  <si>
    <t>esb26.37opt1</t>
  </si>
  <si>
    <t>esb22.42opt2</t>
  </si>
  <si>
    <t>delta T (deg F)</t>
  </si>
  <si>
    <t>max delta T (deg F)</t>
  </si>
  <si>
    <t>max delta Depth (ft)</t>
  </si>
  <si>
    <t>max delta EC (microSiemens/cm)</t>
  </si>
  <si>
    <t>Measuring in the air/out of water</t>
  </si>
  <si>
    <t>Notes:</t>
  </si>
  <si>
    <t>all profiles are plotted on the same graph below</t>
  </si>
  <si>
    <t>Multiple profiles were taken and recorded in the same file;</t>
  </si>
  <si>
    <t>all profiles were within ~ 10 meter radius of the 211.42 GPS point;</t>
  </si>
  <si>
    <t>Time</t>
  </si>
  <si>
    <t>Date</t>
  </si>
  <si>
    <t>delta depth (ft)</t>
  </si>
  <si>
    <t>delta EC (microSiemens/cm)</t>
  </si>
  <si>
    <t>max temp (deg F)</t>
  </si>
  <si>
    <t>min temp (deg F)</t>
  </si>
  <si>
    <t>Max Temp (deg F)</t>
  </si>
  <si>
    <t>Min temp (deg F)</t>
  </si>
  <si>
    <t>at GPS point</t>
  </si>
  <si>
    <t>near GPS point</t>
  </si>
  <si>
    <t>stratification in middle of backwater area</t>
  </si>
  <si>
    <t>downstream of shallow backwater</t>
  </si>
  <si>
    <t>open channel pool</t>
  </si>
  <si>
    <t>backwater pool; shallow</t>
  </si>
  <si>
    <t>Notes</t>
  </si>
  <si>
    <t>measurements were taken by dropping the sensor to near the bed while drifting/paddling around;  sensor was lowered further down as stream bed dropped; temperature measured represents average of the area between GPS points opt 1 and opt 2</t>
  </si>
  <si>
    <t xml:space="preserve">open pool after shallow reach; sand delta forms coming out of the shallow reach, then steep dropoff into the pool </t>
  </si>
  <si>
    <t>Temperature data for one location is most represented by the deep to shallow portion of the measurement;</t>
  </si>
  <si>
    <t>Cluster of 82 - 84 deg F measurements occurred over a larger area as we paddled and trolled around to measurement location</t>
  </si>
  <si>
    <t>open pool after shallow reach;</t>
  </si>
  <si>
    <t xml:space="preserve">near radio station; tree overhanging river </t>
  </si>
  <si>
    <t>165 Bridge</t>
  </si>
  <si>
    <t>Not recorded</t>
  </si>
  <si>
    <t>Measurements read off datalogger and recorded in field book; no data recorded with datalogger</t>
  </si>
  <si>
    <t>SJR 203.3 opt 2</t>
  </si>
  <si>
    <t>SJR 203.3 opt 1</t>
  </si>
  <si>
    <t>shallow glide; too shallow to make measurements; less than 1 ft; no pool</t>
  </si>
  <si>
    <t>shallow &lt; 3 ft; no stratification; roughly uniform temperature with depth</t>
  </si>
  <si>
    <t>shallow; no stratification; roughly uniform temperature with depth; measurements read off datalogger and recorded in field book; no data recorded with datalogger</t>
  </si>
  <si>
    <t>SJR 202.65 opt 2 mid</t>
  </si>
  <si>
    <t>open pool; lot of exposure to wind</t>
  </si>
  <si>
    <t>located immediately next to Van Clief pullout</t>
  </si>
  <si>
    <t xml:space="preserve">Lots of data was collected by trolling the sensor repeatedly through the water column over a distributed area </t>
  </si>
  <si>
    <t>Data collected is all from within the pool, but collected over a ~25 m radius from the GPS point</t>
  </si>
  <si>
    <t>open pool; lots of wind exposure</t>
  </si>
  <si>
    <t>open pool</t>
  </si>
  <si>
    <t>near GPS point (within 5m)</t>
  </si>
  <si>
    <t>Data collected at SJR 198.23; recorded under file SJR 196.96</t>
  </si>
  <si>
    <t>Data for this location was collected in two different files:this one and SJR 196.96</t>
  </si>
  <si>
    <t>Data from both files are plotted in the graphs below; profiles are similar in both files</t>
  </si>
  <si>
    <t>This file contains data from TWO different locations:  SJR 196.96 and SJR 198.23</t>
  </si>
  <si>
    <t>The two different locations can be distinguished by a) 45+ min time difference between two measurements; b) measurements in the air between two locations</t>
  </si>
  <si>
    <t>Data at SJR 196.96 was collected by trolling the sensor through the water, hence such a large distribution of conductivity</t>
  </si>
  <si>
    <t>open pool immediately upstream of the drive thru access point</t>
  </si>
  <si>
    <t>shallower on left bank; shallow region had cool water</t>
  </si>
  <si>
    <t>pool possibly result of drive thru access road</t>
  </si>
  <si>
    <t>downstream option of pool "sequence"</t>
  </si>
  <si>
    <t>very shallow; many sites in sequence upstream were too shallow to measure anything at all</t>
  </si>
  <si>
    <t>upstream option of pool "sequence"</t>
  </si>
  <si>
    <t>still water, near bulrushes</t>
  </si>
  <si>
    <t>unclear which site of the seven in the sequence it is</t>
  </si>
  <si>
    <t>Located between SJR 194.05 and SJR 194.05(2)</t>
  </si>
  <si>
    <t>neither SJR 194.05 nor SJR 194.05(2) had pools; too shallow</t>
  </si>
  <si>
    <t>Both SJR 193.05 and SJR 193.05(2) had similar water temperature profiles</t>
  </si>
  <si>
    <t>Pool existed at both locations, but surface flow was moving quickly into pool over a small logjam/dam</t>
  </si>
  <si>
    <t>Data only collected at SJR 193.85(2); both sites measured with sensor and  recorded in field book</t>
  </si>
  <si>
    <t>SJR 193.85:  top = 80 deg F - 78.8 deg F btm; slightly cooler than SJR 193.85(2)</t>
  </si>
  <si>
    <t>Depth</t>
  </si>
  <si>
    <t>m</t>
  </si>
  <si>
    <t>Temp</t>
  </si>
  <si>
    <t>deg C</t>
  </si>
  <si>
    <t>big open pool near pullout; lots of fish jumping</t>
  </si>
  <si>
    <t>wind causing a lot of chop in pool surface</t>
  </si>
  <si>
    <t>downstream of run/glide</t>
  </si>
  <si>
    <t>upstream of a run/glide</t>
  </si>
  <si>
    <t>no real stratification noted in field book</t>
  </si>
  <si>
    <t>downstream of log jam</t>
  </si>
  <si>
    <t>upstream of small of log jam</t>
  </si>
  <si>
    <t>not located at GPS point</t>
  </si>
  <si>
    <t>open pool; some stratifcation; near right bank cottonwood</t>
  </si>
  <si>
    <t>pool was extensively trolled, hence why so much variability at a given height</t>
  </si>
  <si>
    <t>multiple profiles taken</t>
  </si>
  <si>
    <t>All data highlighted in red-brown is reading mud temperature and conductivity; that's why it remains constant over height.</t>
  </si>
  <si>
    <t>Sensor was dragged and covered in mud when it was brought up; all data not highlighted in red-brown believed to be readings in water</t>
  </si>
  <si>
    <t>red-brown highlighted data were recorded when the sensor was covered in mud</t>
  </si>
  <si>
    <t>slack water, open pools, top of pool partially wind blown; big structures on both sides (duck blind?)</t>
  </si>
  <si>
    <t>sensor was trolled through pool a lot to find the cool/deepest location</t>
  </si>
  <si>
    <t>Sensor was trolled through pool to find deepest/coolest part</t>
  </si>
  <si>
    <t>Measured depth at GPS point does not agree with bathymetry data</t>
  </si>
  <si>
    <t>Measurements in yellow are believed to all be out of water, even the ones where the conductivity is between 1000 and 2000;  the sharp change in conductivity combined with the points where it's clear the sensor was out of water suggests all those points are either fully or partially readings in the air</t>
  </si>
  <si>
    <t>Depth may register below water while it's still in the air if the barometric compensation isn't properly calibrated for that day or the sensor is moved in and out of water during it's measurement interval.</t>
  </si>
  <si>
    <t>warmer pool than shallows upstream</t>
  </si>
  <si>
    <t>11m from GPS point on left bank side</t>
  </si>
  <si>
    <t>very close to GPS point</t>
  </si>
  <si>
    <t>turtle and fish in pool</t>
  </si>
  <si>
    <t>sensor was extensively trolled from around ESB 29.6 to around ESB 29.7 to try to find the deepest/coolest location</t>
  </si>
  <si>
    <t>trolling is likely responsible for the wide range of values in conductivity</t>
  </si>
  <si>
    <t>pool smells of manure</t>
  </si>
  <si>
    <t>Not at GPS point; more towards center of pool</t>
  </si>
  <si>
    <t>mud caught on sensor for a little bit around 2:16pm registering mud temperature and conductivity rather than water temp and conductivity</t>
  </si>
  <si>
    <t>at GPS point, under tree</t>
  </si>
  <si>
    <t>All data not highlighted in red-brown believed to be readings in water</t>
  </si>
  <si>
    <t>All data highlighted in red-brown is believed to be reading mud temperature and conductivity</t>
  </si>
  <si>
    <r>
      <t xml:space="preserve">isolated pool with the water surface elevation about 3 ft </t>
    </r>
    <r>
      <rPr>
        <b/>
        <sz val="11"/>
        <color theme="1"/>
        <rFont val="Calibri"/>
        <family val="2"/>
        <scheme val="minor"/>
      </rPr>
      <t>below</t>
    </r>
    <r>
      <rPr>
        <sz val="11"/>
        <color theme="1"/>
        <rFont val="Calibri"/>
        <family val="2"/>
        <scheme val="minor"/>
      </rPr>
      <t xml:space="preserve"> upstream and downstream streambed </t>
    </r>
  </si>
  <si>
    <t>isolated pool</t>
  </si>
  <si>
    <t>ESB 34.43</t>
  </si>
  <si>
    <t>SJR 190.14(0)</t>
  </si>
  <si>
    <t>SJR 191.89</t>
  </si>
  <si>
    <t>SJR 192.48opt4new</t>
  </si>
  <si>
    <t>SJR 192.6</t>
  </si>
  <si>
    <t>SJR 192.8</t>
  </si>
  <si>
    <t>SJR 192.9</t>
  </si>
  <si>
    <t>SJR 193</t>
  </si>
  <si>
    <t>SJR 193.29</t>
  </si>
  <si>
    <t>SJR 194.05</t>
  </si>
  <si>
    <t>Conductivity resolution = 0.01 microSiemen/cm</t>
  </si>
  <si>
    <t>SJR 195.1</t>
  </si>
  <si>
    <t>SJR 195.7</t>
  </si>
  <si>
    <t>SJR 198.23</t>
  </si>
  <si>
    <t>SJR 198.72</t>
  </si>
  <si>
    <t>SJR 199.1</t>
  </si>
  <si>
    <t>SJR 201.33</t>
  </si>
  <si>
    <t>no data measured</t>
  </si>
  <si>
    <t>no data measured; too shallow for measurement</t>
  </si>
  <si>
    <t>no data measured; too shallow for measurement; no pool</t>
  </si>
  <si>
    <t>no data recorded; uniform temperature with depth; no stratification at all</t>
  </si>
  <si>
    <t>no data measured; pool not located at GPS point; log jam very near this location</t>
  </si>
  <si>
    <t>no data measured; pool not located at GPS point; deepest part of pool located upstream at SJR 192.9</t>
  </si>
  <si>
    <t>no data measured; deepest part of pool not located here</t>
  </si>
  <si>
    <t>no data measured; no pool located at GPS coordinates</t>
  </si>
  <si>
    <t>no data measured; right of way access unavailable</t>
  </si>
  <si>
    <t>no data measured;  no pool located at GPS coordinates</t>
  </si>
  <si>
    <t>Possible mud covering sensor in EC?  Not clear what caused two different EC profiles</t>
  </si>
  <si>
    <t>dT/dz</t>
  </si>
  <si>
    <t>"noticable" side channel flow coming in at 87 deg F</t>
  </si>
  <si>
    <t>near GPS point, ~4.6 m away from GPS point toward left bank</t>
  </si>
  <si>
    <t>Measuring in the air/out of water*</t>
  </si>
  <si>
    <t xml:space="preserve">Profiler is out of the water when a) the pressure reads negative and/or b) conductivity readings drop sharply towards 0 </t>
  </si>
  <si>
    <t>no pool located at GPS coordinates;  location was measured when sensor was trolled through area, but deepest and coolest location was closer to ESB 29.7 so it was grouped as part of ESB 29.7.</t>
  </si>
  <si>
    <t>no data measured; pool located at GPS coordinates, but pool only accessible from east side of bypass; west side of bypass was too steep to put in with a canoe; east side of bypass difficult too reach so pool was not measured</t>
  </si>
  <si>
    <t>no data measured; located in a stagnant backwater overgrown with bulrushes;  impassable with canoe; surface water covered with red/green algae; strong methane smell; mud released methane bubbles when disturbed</t>
  </si>
  <si>
    <t>"Pool" disconnected from river; no data measured</t>
  </si>
  <si>
    <t>ON LAND; river has moved or water level too low; not a pool</t>
  </si>
  <si>
    <t>Definite cold upwelling water; shallow (~ 3ft); no data recorded; not a pool</t>
  </si>
  <si>
    <t>no data recorded; no stratificaton; temperature was uniform with depth</t>
  </si>
  <si>
    <t>Point discarded; sensor covered in mud from the streambed, so temperature sensor was recording mud temperature, not necesarrily water temperature; previous several temperatures recorded might be mud temperatures also</t>
  </si>
  <si>
    <t>what looks like a thermocline at about 12 ft is the temperature over an area of the riverbed; then further drifting/paddling found a deeper area resulting in the drop in temperature as the depth increased</t>
  </si>
  <si>
    <t>deg C/m</t>
  </si>
  <si>
    <t>side channel flow rate unknown; see ESB 22.42 piezometer installation photos for pictures of the side channel later in the year</t>
  </si>
  <si>
    <t xml:space="preserve"> Red-brown highlighted data is believed to be covered in mud b/c it remains near bottom temperatures as sensor is pulled up and mud was observed on sensor when it was pulled out of the water</t>
  </si>
  <si>
    <t>Note two different profile shapes depending on if the sensor was being lowered or raised</t>
  </si>
  <si>
    <t>Differences believed to be real difference in water temperature and not mud caught on sensor</t>
  </si>
  <si>
    <t>No mud observed on sensor when it was pulled out of water</t>
  </si>
  <si>
    <t>large fish nearby/in pool area (unknown what kind); snout shape not that of a carp or bottom feeder</t>
  </si>
  <si>
    <t>any upward profiles (ones that move from deep to shallow) may be incorrect due to mud on sensor;  view upward profiles skeptically</t>
  </si>
  <si>
    <t>most sites in sequence were too shallow to instrument so sequence was generally dismissed for piezometer instrumentation</t>
  </si>
</sst>
</file>

<file path=xl/styles.xml><?xml version="1.0" encoding="utf-8"?>
<styleSheet xmlns="http://schemas.openxmlformats.org/spreadsheetml/2006/main">
  <numFmts count="1">
    <numFmt numFmtId="164" formatCode="[$-F400]h:mm:ss\ AM/PM"/>
  </numFmts>
  <fonts count="1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9"/>
        <bgColor indexed="64"/>
      </patternFill>
    </fill>
    <fill>
      <patternFill patternType="solid">
        <fgColor theme="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0" tint="-0.14999847407452621"/>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0">
    <xf numFmtId="0" fontId="0" fillId="0" borderId="0" xfId="0"/>
    <xf numFmtId="0" fontId="0" fillId="0" borderId="0" xfId="0" applyFill="1" applyBorder="1"/>
    <xf numFmtId="0" fontId="0" fillId="0" borderId="0" xfId="0"/>
    <xf numFmtId="0" fontId="0" fillId="0" borderId="0" xfId="0" applyBorder="1"/>
    <xf numFmtId="0" fontId="0" fillId="0" borderId="0" xfId="0"/>
    <xf numFmtId="14" fontId="0" fillId="0" borderId="0" xfId="0" applyNumberFormat="1"/>
    <xf numFmtId="21" fontId="0" fillId="0" borderId="0" xfId="0" applyNumberFormat="1"/>
    <xf numFmtId="22" fontId="0" fillId="0" borderId="0" xfId="0" applyNumberFormat="1"/>
    <xf numFmtId="164" fontId="0" fillId="0" borderId="0" xfId="0" applyNumberFormat="1"/>
    <xf numFmtId="0" fontId="0" fillId="0" borderId="0" xfId="0" applyAlignment="1">
      <alignment wrapText="1"/>
    </xf>
    <xf numFmtId="0" fontId="0" fillId="0" borderId="0" xfId="0" applyNumberFormat="1"/>
    <xf numFmtId="14" fontId="0" fillId="33" borderId="0" xfId="0" applyNumberFormat="1" applyFill="1"/>
    <xf numFmtId="21" fontId="0" fillId="33" borderId="0" xfId="0" applyNumberFormat="1" applyFill="1"/>
    <xf numFmtId="0" fontId="0" fillId="33" borderId="0" xfId="0" applyFill="1"/>
    <xf numFmtId="19" fontId="0" fillId="0" borderId="0" xfId="0" applyNumberFormat="1"/>
    <xf numFmtId="22" fontId="0" fillId="33" borderId="0" xfId="0" applyNumberFormat="1" applyFill="1"/>
    <xf numFmtId="0" fontId="16" fillId="0" borderId="0" xfId="0" applyFont="1"/>
    <xf numFmtId="0" fontId="0" fillId="0" borderId="0" xfId="0" applyFill="1"/>
    <xf numFmtId="22" fontId="0" fillId="34" borderId="0" xfId="0" applyNumberFormat="1" applyFill="1"/>
    <xf numFmtId="0" fontId="0" fillId="34" borderId="0" xfId="0" applyFill="1"/>
    <xf numFmtId="0" fontId="0" fillId="0" borderId="0" xfId="0" applyBorder="1" applyAlignment="1">
      <alignment wrapText="1"/>
    </xf>
    <xf numFmtId="14" fontId="0" fillId="34" borderId="0" xfId="0" applyNumberFormat="1" applyFill="1"/>
    <xf numFmtId="21" fontId="0" fillId="34" borderId="0" xfId="0" applyNumberFormat="1" applyFill="1"/>
    <xf numFmtId="22" fontId="0" fillId="0" borderId="0" xfId="0" applyNumberFormat="1" applyFill="1"/>
    <xf numFmtId="0" fontId="0" fillId="35" borderId="0" xfId="0" applyNumberFormat="1" applyFill="1"/>
    <xf numFmtId="0" fontId="0" fillId="36" borderId="0" xfId="0" applyNumberFormat="1" applyFill="1"/>
    <xf numFmtId="0" fontId="0" fillId="37" borderId="0" xfId="0" applyNumberFormat="1" applyFill="1"/>
    <xf numFmtId="0" fontId="0" fillId="38" borderId="0" xfId="0" applyNumberFormat="1" applyFill="1"/>
    <xf numFmtId="0" fontId="0" fillId="39" borderId="0" xfId="0" applyNumberFormat="1" applyFill="1"/>
    <xf numFmtId="0" fontId="0" fillId="40" borderId="0" xfId="0" applyNumberFormat="1" applyFill="1"/>
    <xf numFmtId="0" fontId="0" fillId="41" borderId="0" xfId="0" applyNumberFormat="1" applyFill="1"/>
    <xf numFmtId="0" fontId="0" fillId="42" borderId="0" xfId="0" applyNumberFormat="1" applyFill="1"/>
    <xf numFmtId="0" fontId="0" fillId="43" borderId="0" xfId="0" applyFill="1" applyBorder="1"/>
    <xf numFmtId="14" fontId="0" fillId="43" borderId="0" xfId="0" applyNumberFormat="1" applyFill="1"/>
    <xf numFmtId="0" fontId="0" fillId="43" borderId="0" xfId="0" applyFill="1"/>
    <xf numFmtId="0" fontId="0" fillId="43" borderId="0" xfId="0" applyNumberFormat="1" applyFill="1"/>
    <xf numFmtId="164" fontId="0" fillId="43" borderId="0" xfId="0" applyNumberFormat="1" applyFill="1"/>
    <xf numFmtId="0" fontId="0" fillId="43" borderId="0" xfId="0" applyFill="1" applyBorder="1" applyAlignment="1">
      <alignment wrapText="1"/>
    </xf>
    <xf numFmtId="19" fontId="0" fillId="43" borderId="0" xfId="0" applyNumberFormat="1" applyFill="1"/>
    <xf numFmtId="0" fontId="0" fillId="0" borderId="0" xfId="0" applyFill="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colors>
    <mruColors>
      <color rgb="FFFFCCCC"/>
      <color rgb="FF00FF00"/>
      <color rgb="FFFF6699"/>
      <color rgb="FFFF66FF"/>
      <color rgb="FF0099CC"/>
      <color rgb="FF0000FF"/>
      <color rgb="FF3333FF"/>
      <color rgb="FF6600CC"/>
      <color rgb="FF9900CC"/>
      <color rgb="FF9933FF"/>
    </mru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Comparison of DT vs D(EC)</a:t>
            </a:r>
          </a:p>
        </c:rich>
      </c:tx>
      <c:layout/>
    </c:title>
    <c:plotArea>
      <c:layout>
        <c:manualLayout>
          <c:layoutTarget val="inner"/>
          <c:xMode val="edge"/>
          <c:yMode val="edge"/>
          <c:x val="8.9095497678174845E-2"/>
          <c:y val="8.5792944005054009E-2"/>
          <c:w val="0.87898997240729526"/>
          <c:h val="0.81090526190879919"/>
        </c:manualLayout>
      </c:layout>
      <c:scatterChart>
        <c:scatterStyle val="lineMarker"/>
        <c:ser>
          <c:idx val="0"/>
          <c:order val="0"/>
          <c:spPr>
            <a:ln w="28575">
              <a:noFill/>
            </a:ln>
          </c:spPr>
          <c:xVal>
            <c:numRef>
              <c:f>'Compiled Site Summary'!$H$4:$H$78</c:f>
              <c:numCache>
                <c:formatCode>General</c:formatCode>
                <c:ptCount val="75"/>
                <c:pt idx="0">
                  <c:v>1682</c:v>
                </c:pt>
                <c:pt idx="1">
                  <c:v>1441</c:v>
                </c:pt>
                <c:pt idx="2">
                  <c:v>1272</c:v>
                </c:pt>
                <c:pt idx="3">
                  <c:v>1125</c:v>
                </c:pt>
                <c:pt idx="4">
                  <c:v>1016.5500000000002</c:v>
                </c:pt>
                <c:pt idx="5">
                  <c:v>1015.2100000000003</c:v>
                </c:pt>
                <c:pt idx="6">
                  <c:v>989.09</c:v>
                </c:pt>
                <c:pt idx="7">
                  <c:v>904</c:v>
                </c:pt>
                <c:pt idx="8">
                  <c:v>904</c:v>
                </c:pt>
                <c:pt idx="9">
                  <c:v>690.09999999999991</c:v>
                </c:pt>
                <c:pt idx="10">
                  <c:v>474.9</c:v>
                </c:pt>
                <c:pt idx="11">
                  <c:v>441</c:v>
                </c:pt>
                <c:pt idx="12">
                  <c:v>400.6</c:v>
                </c:pt>
                <c:pt idx="13">
                  <c:v>315.80999999999995</c:v>
                </c:pt>
                <c:pt idx="14">
                  <c:v>287.71000000000004</c:v>
                </c:pt>
                <c:pt idx="15">
                  <c:v>283.8599999999999</c:v>
                </c:pt>
                <c:pt idx="16">
                  <c:v>255.76999999999998</c:v>
                </c:pt>
                <c:pt idx="17">
                  <c:v>234</c:v>
                </c:pt>
                <c:pt idx="18">
                  <c:v>227.5</c:v>
                </c:pt>
                <c:pt idx="19">
                  <c:v>226.6</c:v>
                </c:pt>
                <c:pt idx="20">
                  <c:v>221</c:v>
                </c:pt>
                <c:pt idx="21">
                  <c:v>217.70000000000005</c:v>
                </c:pt>
                <c:pt idx="22">
                  <c:v>197</c:v>
                </c:pt>
                <c:pt idx="23">
                  <c:v>194.5</c:v>
                </c:pt>
                <c:pt idx="24">
                  <c:v>188.60000000000002</c:v>
                </c:pt>
                <c:pt idx="25">
                  <c:v>171.29999999999995</c:v>
                </c:pt>
                <c:pt idx="26">
                  <c:v>167.29999999999995</c:v>
                </c:pt>
                <c:pt idx="27">
                  <c:v>159.60000000000002</c:v>
                </c:pt>
                <c:pt idx="28">
                  <c:v>145</c:v>
                </c:pt>
                <c:pt idx="29">
                  <c:v>140.79999999999995</c:v>
                </c:pt>
                <c:pt idx="30">
                  <c:v>139.89999999999998</c:v>
                </c:pt>
                <c:pt idx="31">
                  <c:v>135</c:v>
                </c:pt>
                <c:pt idx="32">
                  <c:v>133.70000000000005</c:v>
                </c:pt>
                <c:pt idx="33">
                  <c:v>130</c:v>
                </c:pt>
                <c:pt idx="34">
                  <c:v>123.86999999999989</c:v>
                </c:pt>
                <c:pt idx="35">
                  <c:v>118.37</c:v>
                </c:pt>
                <c:pt idx="36">
                  <c:v>117</c:v>
                </c:pt>
                <c:pt idx="37">
                  <c:v>115</c:v>
                </c:pt>
                <c:pt idx="38">
                  <c:v>115</c:v>
                </c:pt>
                <c:pt idx="39">
                  <c:v>113.20000000000005</c:v>
                </c:pt>
                <c:pt idx="40">
                  <c:v>107.33999999999992</c:v>
                </c:pt>
                <c:pt idx="41">
                  <c:v>105.95000000000005</c:v>
                </c:pt>
                <c:pt idx="42">
                  <c:v>101.39999999999998</c:v>
                </c:pt>
                <c:pt idx="43">
                  <c:v>99.1099999999999</c:v>
                </c:pt>
                <c:pt idx="44">
                  <c:v>96.270000000000095</c:v>
                </c:pt>
                <c:pt idx="45">
                  <c:v>91.329999999999927</c:v>
                </c:pt>
                <c:pt idx="46">
                  <c:v>85.699999999999932</c:v>
                </c:pt>
                <c:pt idx="47">
                  <c:v>79</c:v>
                </c:pt>
                <c:pt idx="48">
                  <c:v>75.269999999999982</c:v>
                </c:pt>
                <c:pt idx="49">
                  <c:v>69</c:v>
                </c:pt>
                <c:pt idx="50">
                  <c:v>67</c:v>
                </c:pt>
                <c:pt idx="51">
                  <c:v>64.189999999999941</c:v>
                </c:pt>
                <c:pt idx="52">
                  <c:v>64</c:v>
                </c:pt>
                <c:pt idx="53">
                  <c:v>62.300000000000068</c:v>
                </c:pt>
                <c:pt idx="54">
                  <c:v>59</c:v>
                </c:pt>
                <c:pt idx="55">
                  <c:v>56.899999999999977</c:v>
                </c:pt>
                <c:pt idx="56">
                  <c:v>56.399999999999977</c:v>
                </c:pt>
                <c:pt idx="57">
                  <c:v>51</c:v>
                </c:pt>
                <c:pt idx="58">
                  <c:v>51</c:v>
                </c:pt>
                <c:pt idx="59">
                  <c:v>50.899999999999977</c:v>
                </c:pt>
                <c:pt idx="60">
                  <c:v>50.600000000000023</c:v>
                </c:pt>
                <c:pt idx="61">
                  <c:v>44.389999999999986</c:v>
                </c:pt>
                <c:pt idx="62">
                  <c:v>35</c:v>
                </c:pt>
                <c:pt idx="63">
                  <c:v>33</c:v>
                </c:pt>
                <c:pt idx="64">
                  <c:v>30.579999999999927</c:v>
                </c:pt>
                <c:pt idx="65">
                  <c:v>27.759999999999991</c:v>
                </c:pt>
                <c:pt idx="66">
                  <c:v>27</c:v>
                </c:pt>
                <c:pt idx="67">
                  <c:v>27</c:v>
                </c:pt>
                <c:pt idx="68">
                  <c:v>26</c:v>
                </c:pt>
                <c:pt idx="69">
                  <c:v>20</c:v>
                </c:pt>
                <c:pt idx="70">
                  <c:v>11.539999999999964</c:v>
                </c:pt>
                <c:pt idx="71">
                  <c:v>11</c:v>
                </c:pt>
                <c:pt idx="72">
                  <c:v>6.1699999999998454</c:v>
                </c:pt>
                <c:pt idx="73">
                  <c:v>3.8000000000000682</c:v>
                </c:pt>
                <c:pt idx="74">
                  <c:v>1</c:v>
                </c:pt>
              </c:numCache>
            </c:numRef>
          </c:xVal>
          <c:yVal>
            <c:numRef>
              <c:f>'Compiled Site Summary'!$E$4:$E$78</c:f>
              <c:numCache>
                <c:formatCode>General</c:formatCode>
                <c:ptCount val="75"/>
                <c:pt idx="0">
                  <c:v>12.879999999999995</c:v>
                </c:pt>
                <c:pt idx="1">
                  <c:v>12.939999999999998</c:v>
                </c:pt>
                <c:pt idx="2">
                  <c:v>7.5100000000000051</c:v>
                </c:pt>
                <c:pt idx="3">
                  <c:v>8.9200000000000017</c:v>
                </c:pt>
                <c:pt idx="4">
                  <c:v>12.379999999999995</c:v>
                </c:pt>
                <c:pt idx="5">
                  <c:v>20.569999999999993</c:v>
                </c:pt>
                <c:pt idx="6">
                  <c:v>3.980000000000004</c:v>
                </c:pt>
                <c:pt idx="7">
                  <c:v>7.2000000000000028</c:v>
                </c:pt>
                <c:pt idx="8">
                  <c:v>9.2900000000000063</c:v>
                </c:pt>
                <c:pt idx="9">
                  <c:v>6.9300000000000068</c:v>
                </c:pt>
                <c:pt idx="10">
                  <c:v>18.599999999999994</c:v>
                </c:pt>
                <c:pt idx="11">
                  <c:v>11.780000000000001</c:v>
                </c:pt>
                <c:pt idx="12">
                  <c:v>13.599999999999994</c:v>
                </c:pt>
                <c:pt idx="13">
                  <c:v>9.25</c:v>
                </c:pt>
                <c:pt idx="14">
                  <c:v>6.9699999999999989</c:v>
                </c:pt>
                <c:pt idx="15">
                  <c:v>13.61999999999999</c:v>
                </c:pt>
                <c:pt idx="16">
                  <c:v>3.3499999999999943</c:v>
                </c:pt>
                <c:pt idx="17">
                  <c:v>11.240000000000009</c:v>
                </c:pt>
                <c:pt idx="18">
                  <c:v>13.260000000000005</c:v>
                </c:pt>
                <c:pt idx="19">
                  <c:v>19.019999999999996</c:v>
                </c:pt>
                <c:pt idx="20">
                  <c:v>9.4799999999999898</c:v>
                </c:pt>
                <c:pt idx="21">
                  <c:v>6.0799999999999983</c:v>
                </c:pt>
                <c:pt idx="22">
                  <c:v>10.429999999999993</c:v>
                </c:pt>
                <c:pt idx="23">
                  <c:v>3.2099999999999937</c:v>
                </c:pt>
                <c:pt idx="24">
                  <c:v>3.3000000000000114</c:v>
                </c:pt>
                <c:pt idx="25">
                  <c:v>19.97</c:v>
                </c:pt>
                <c:pt idx="26">
                  <c:v>5.9099999999999966</c:v>
                </c:pt>
                <c:pt idx="27">
                  <c:v>8.9200000000000017</c:v>
                </c:pt>
                <c:pt idx="28">
                  <c:v>8.8499999999999943</c:v>
                </c:pt>
                <c:pt idx="29">
                  <c:v>6.1599999999999966</c:v>
                </c:pt>
                <c:pt idx="30">
                  <c:v>3.3900000000000006</c:v>
                </c:pt>
                <c:pt idx="31">
                  <c:v>11.790000000000006</c:v>
                </c:pt>
                <c:pt idx="32">
                  <c:v>6.3900000000000006</c:v>
                </c:pt>
                <c:pt idx="33">
                  <c:v>8.1999999999999886</c:v>
                </c:pt>
                <c:pt idx="34">
                  <c:v>3.6599999999999966</c:v>
                </c:pt>
                <c:pt idx="35">
                  <c:v>9.6299999999999955</c:v>
                </c:pt>
                <c:pt idx="36">
                  <c:v>11.009999999999991</c:v>
                </c:pt>
                <c:pt idx="37">
                  <c:v>3.6000000000000085</c:v>
                </c:pt>
                <c:pt idx="38">
                  <c:v>10.5</c:v>
                </c:pt>
                <c:pt idx="39">
                  <c:v>8.9299999999999926</c:v>
                </c:pt>
                <c:pt idx="40">
                  <c:v>8.9699999999999989</c:v>
                </c:pt>
                <c:pt idx="41">
                  <c:v>6.9599999999999937</c:v>
                </c:pt>
                <c:pt idx="42">
                  <c:v>0.5</c:v>
                </c:pt>
                <c:pt idx="43">
                  <c:v>6.730000000000004</c:v>
                </c:pt>
                <c:pt idx="44">
                  <c:v>10.410000000000011</c:v>
                </c:pt>
                <c:pt idx="45">
                  <c:v>8.9100000000000108</c:v>
                </c:pt>
                <c:pt idx="46">
                  <c:v>9.539999999999992</c:v>
                </c:pt>
                <c:pt idx="47">
                  <c:v>8.1599999999999966</c:v>
                </c:pt>
                <c:pt idx="48">
                  <c:v>7.8200000000000074</c:v>
                </c:pt>
                <c:pt idx="49">
                  <c:v>6.3100000000000023</c:v>
                </c:pt>
                <c:pt idx="50">
                  <c:v>8.39</c:v>
                </c:pt>
                <c:pt idx="51">
                  <c:v>4.3299999999999983</c:v>
                </c:pt>
                <c:pt idx="52">
                  <c:v>11.489999999999995</c:v>
                </c:pt>
                <c:pt idx="53">
                  <c:v>8.269999999999996</c:v>
                </c:pt>
                <c:pt idx="54">
                  <c:v>5</c:v>
                </c:pt>
                <c:pt idx="55">
                  <c:v>6.9199999999999875</c:v>
                </c:pt>
                <c:pt idx="56">
                  <c:v>11.980000000000004</c:v>
                </c:pt>
                <c:pt idx="57">
                  <c:v>0.26999999999999602</c:v>
                </c:pt>
                <c:pt idx="58">
                  <c:v>10.620000000000005</c:v>
                </c:pt>
                <c:pt idx="59">
                  <c:v>3.6499999999999915</c:v>
                </c:pt>
                <c:pt idx="60">
                  <c:v>6.1600000000000108</c:v>
                </c:pt>
                <c:pt idx="61">
                  <c:v>2.9400000000000119</c:v>
                </c:pt>
                <c:pt idx="62">
                  <c:v>8.5</c:v>
                </c:pt>
                <c:pt idx="63">
                  <c:v>4.019999999999996</c:v>
                </c:pt>
                <c:pt idx="64">
                  <c:v>4.769999999999996</c:v>
                </c:pt>
                <c:pt idx="65">
                  <c:v>2.4799999999999898</c:v>
                </c:pt>
                <c:pt idx="66">
                  <c:v>3.3099999999999881</c:v>
                </c:pt>
                <c:pt idx="67">
                  <c:v>3.8300000000000125</c:v>
                </c:pt>
                <c:pt idx="68">
                  <c:v>2.460000000000008</c:v>
                </c:pt>
                <c:pt idx="69">
                  <c:v>3.5799999999999983</c:v>
                </c:pt>
                <c:pt idx="70">
                  <c:v>0.63000000000000966</c:v>
                </c:pt>
                <c:pt idx="71">
                  <c:v>2.75</c:v>
                </c:pt>
                <c:pt idx="72">
                  <c:v>0.11999999999999034</c:v>
                </c:pt>
                <c:pt idx="73">
                  <c:v>0.53000000000000114</c:v>
                </c:pt>
                <c:pt idx="74">
                  <c:v>6.0000000000002274E-2</c:v>
                </c:pt>
              </c:numCache>
            </c:numRef>
          </c:yVal>
        </c:ser>
        <c:axId val="59259520"/>
        <c:axId val="59294848"/>
      </c:scatterChart>
      <c:valAx>
        <c:axId val="59259520"/>
        <c:scaling>
          <c:logBase val="10"/>
          <c:orientation val="minMax"/>
        </c:scaling>
        <c:axPos val="b"/>
        <c:title>
          <c:tx>
            <c:rich>
              <a:bodyPr/>
              <a:lstStyle/>
              <a:p>
                <a:pPr>
                  <a:defRPr/>
                </a:pPr>
                <a:r>
                  <a:rPr lang="en-US"/>
                  <a:t>D(EC),</a:t>
                </a:r>
                <a:r>
                  <a:rPr lang="en-US" baseline="0"/>
                  <a:t> microSiemens/cm</a:t>
                </a:r>
                <a:endParaRPr lang="en-US"/>
              </a:p>
            </c:rich>
          </c:tx>
          <c:layout/>
        </c:title>
        <c:numFmt formatCode="General" sourceLinked="1"/>
        <c:majorTickMark val="in"/>
        <c:tickLblPos val="nextTo"/>
        <c:crossAx val="59294848"/>
        <c:crosses val="autoZero"/>
        <c:crossBetween val="midCat"/>
      </c:valAx>
      <c:valAx>
        <c:axId val="59294848"/>
        <c:scaling>
          <c:orientation val="minMax"/>
        </c:scaling>
        <c:axPos val="l"/>
        <c:title>
          <c:tx>
            <c:rich>
              <a:bodyPr/>
              <a:lstStyle/>
              <a:p>
                <a:pPr>
                  <a:defRPr/>
                </a:pPr>
                <a:r>
                  <a:rPr lang="en-US"/>
                  <a:t>DT, deg F</a:t>
                </a:r>
              </a:p>
            </c:rich>
          </c:tx>
          <c:layout/>
        </c:title>
        <c:numFmt formatCode="General" sourceLinked="1"/>
        <c:majorTickMark val="in"/>
        <c:tickLblPos val="nextTo"/>
        <c:crossAx val="59259520"/>
        <c:crosses val="autoZero"/>
        <c:crossBetween val="midCat"/>
      </c:valAx>
    </c:plotArea>
    <c:plotVisOnly val="1"/>
  </c:chart>
  <c:printSettings>
    <c:headerFooter/>
    <c:pageMargins b="0.75000000000000022" l="0.70000000000000018" r="0.70000000000000018" t="0.75000000000000022" header="0.3000000000000001" footer="0.30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206.99:  Conductivity profile</a:t>
            </a:r>
          </a:p>
        </c:rich>
      </c:tx>
      <c:layout/>
    </c:title>
    <c:plotArea>
      <c:layout/>
      <c:scatterChart>
        <c:scatterStyle val="lineMarker"/>
        <c:ser>
          <c:idx val="0"/>
          <c:order val="0"/>
          <c:spPr>
            <a:ln w="28575">
              <a:noFill/>
            </a:ln>
          </c:spPr>
          <c:xVal>
            <c:numRef>
              <c:f>'sjr206.99'!$I$30:$I$75</c:f>
              <c:numCache>
                <c:formatCode>General</c:formatCode>
                <c:ptCount val="46"/>
                <c:pt idx="0">
                  <c:v>1926.43</c:v>
                </c:pt>
                <c:pt idx="1">
                  <c:v>1904.79</c:v>
                </c:pt>
                <c:pt idx="2">
                  <c:v>1883.25</c:v>
                </c:pt>
                <c:pt idx="3">
                  <c:v>1874.72</c:v>
                </c:pt>
                <c:pt idx="4">
                  <c:v>1826.58</c:v>
                </c:pt>
                <c:pt idx="5">
                  <c:v>1795.12</c:v>
                </c:pt>
                <c:pt idx="6">
                  <c:v>1783.59</c:v>
                </c:pt>
                <c:pt idx="7">
                  <c:v>1785.63</c:v>
                </c:pt>
                <c:pt idx="8">
                  <c:v>1792.79</c:v>
                </c:pt>
                <c:pt idx="9">
                  <c:v>1796.75</c:v>
                </c:pt>
                <c:pt idx="10">
                  <c:v>1795.65</c:v>
                </c:pt>
                <c:pt idx="11">
                  <c:v>1800.55</c:v>
                </c:pt>
                <c:pt idx="12">
                  <c:v>1808.05</c:v>
                </c:pt>
                <c:pt idx="13">
                  <c:v>1811.58</c:v>
                </c:pt>
                <c:pt idx="14">
                  <c:v>1812.79</c:v>
                </c:pt>
                <c:pt idx="15">
                  <c:v>1817.97</c:v>
                </c:pt>
                <c:pt idx="16">
                  <c:v>1818.15</c:v>
                </c:pt>
                <c:pt idx="17">
                  <c:v>1818.37</c:v>
                </c:pt>
                <c:pt idx="18">
                  <c:v>1983.09</c:v>
                </c:pt>
                <c:pt idx="19">
                  <c:v>2131.0100000000002</c:v>
                </c:pt>
                <c:pt idx="20">
                  <c:v>2280.84</c:v>
                </c:pt>
                <c:pt idx="21">
                  <c:v>2364.66</c:v>
                </c:pt>
                <c:pt idx="22">
                  <c:v>2517.7199999999998</c:v>
                </c:pt>
                <c:pt idx="23">
                  <c:v>2575.77</c:v>
                </c:pt>
                <c:pt idx="24">
                  <c:v>2654.9</c:v>
                </c:pt>
                <c:pt idx="25">
                  <c:v>2772</c:v>
                </c:pt>
                <c:pt idx="26">
                  <c:v>2779.67</c:v>
                </c:pt>
                <c:pt idx="27">
                  <c:v>2775.88</c:v>
                </c:pt>
                <c:pt idx="28">
                  <c:v>2785.49</c:v>
                </c:pt>
                <c:pt idx="29">
                  <c:v>2796.44</c:v>
                </c:pt>
                <c:pt idx="30">
                  <c:v>2791.75</c:v>
                </c:pt>
                <c:pt idx="31">
                  <c:v>2793.78</c:v>
                </c:pt>
                <c:pt idx="32">
                  <c:v>2797.73</c:v>
                </c:pt>
                <c:pt idx="33">
                  <c:v>2796.88</c:v>
                </c:pt>
                <c:pt idx="34">
                  <c:v>2798.8</c:v>
                </c:pt>
                <c:pt idx="35">
                  <c:v>2798.27</c:v>
                </c:pt>
                <c:pt idx="36">
                  <c:v>2796.04</c:v>
                </c:pt>
                <c:pt idx="37">
                  <c:v>2784.04</c:v>
                </c:pt>
                <c:pt idx="38">
                  <c:v>2705.72</c:v>
                </c:pt>
                <c:pt idx="39">
                  <c:v>2673.35</c:v>
                </c:pt>
                <c:pt idx="40">
                  <c:v>2531.16</c:v>
                </c:pt>
                <c:pt idx="41">
                  <c:v>2395.2399999999998</c:v>
                </c:pt>
                <c:pt idx="42">
                  <c:v>1922.05</c:v>
                </c:pt>
                <c:pt idx="43">
                  <c:v>1810.81</c:v>
                </c:pt>
                <c:pt idx="44">
                  <c:v>1787.97</c:v>
                </c:pt>
                <c:pt idx="45">
                  <c:v>1834.16</c:v>
                </c:pt>
              </c:numCache>
            </c:numRef>
          </c:xVal>
          <c:yVal>
            <c:numRef>
              <c:f>'sjr206.99'!$E$30:$E$75</c:f>
              <c:numCache>
                <c:formatCode>General</c:formatCode>
                <c:ptCount val="46"/>
                <c:pt idx="0">
                  <c:v>0.80100000000000005</c:v>
                </c:pt>
                <c:pt idx="1">
                  <c:v>1.177</c:v>
                </c:pt>
                <c:pt idx="2">
                  <c:v>1.405</c:v>
                </c:pt>
                <c:pt idx="3">
                  <c:v>1.554</c:v>
                </c:pt>
                <c:pt idx="4">
                  <c:v>1.9259999999999999</c:v>
                </c:pt>
                <c:pt idx="5">
                  <c:v>2.8570000000000002</c:v>
                </c:pt>
                <c:pt idx="6">
                  <c:v>3.2909999999999999</c:v>
                </c:pt>
                <c:pt idx="7">
                  <c:v>3.7629999999999999</c:v>
                </c:pt>
                <c:pt idx="8">
                  <c:v>4.3179999999999996</c:v>
                </c:pt>
                <c:pt idx="9">
                  <c:v>4.3499999999999996</c:v>
                </c:pt>
                <c:pt idx="10">
                  <c:v>5.0199999999999996</c:v>
                </c:pt>
                <c:pt idx="11">
                  <c:v>5.7690000000000001</c:v>
                </c:pt>
                <c:pt idx="12">
                  <c:v>6.7130000000000001</c:v>
                </c:pt>
                <c:pt idx="13">
                  <c:v>7.6639999999999997</c:v>
                </c:pt>
                <c:pt idx="14">
                  <c:v>7.71</c:v>
                </c:pt>
                <c:pt idx="15">
                  <c:v>9.032</c:v>
                </c:pt>
                <c:pt idx="16">
                  <c:v>9.0009999999999994</c:v>
                </c:pt>
                <c:pt idx="17">
                  <c:v>9.02</c:v>
                </c:pt>
                <c:pt idx="18">
                  <c:v>10.201000000000001</c:v>
                </c:pt>
                <c:pt idx="19">
                  <c:v>11.256</c:v>
                </c:pt>
                <c:pt idx="20">
                  <c:v>12.105</c:v>
                </c:pt>
                <c:pt idx="21">
                  <c:v>12.448</c:v>
                </c:pt>
                <c:pt idx="22">
                  <c:v>13.55</c:v>
                </c:pt>
                <c:pt idx="23">
                  <c:v>14.291</c:v>
                </c:pt>
                <c:pt idx="24">
                  <c:v>15.436</c:v>
                </c:pt>
                <c:pt idx="25">
                  <c:v>17.062000000000001</c:v>
                </c:pt>
                <c:pt idx="26">
                  <c:v>17.637</c:v>
                </c:pt>
                <c:pt idx="27">
                  <c:v>17.343</c:v>
                </c:pt>
                <c:pt idx="28">
                  <c:v>17.776</c:v>
                </c:pt>
                <c:pt idx="29">
                  <c:v>17.925000000000001</c:v>
                </c:pt>
                <c:pt idx="30">
                  <c:v>18.032</c:v>
                </c:pt>
                <c:pt idx="31">
                  <c:v>18.183</c:v>
                </c:pt>
                <c:pt idx="32">
                  <c:v>18.358000000000001</c:v>
                </c:pt>
                <c:pt idx="33">
                  <c:v>18.46</c:v>
                </c:pt>
                <c:pt idx="34">
                  <c:v>18.521000000000001</c:v>
                </c:pt>
                <c:pt idx="35">
                  <c:v>18.559999999999999</c:v>
                </c:pt>
                <c:pt idx="36">
                  <c:v>18.577000000000002</c:v>
                </c:pt>
                <c:pt idx="37">
                  <c:v>18.509</c:v>
                </c:pt>
                <c:pt idx="38">
                  <c:v>17.234999999999999</c:v>
                </c:pt>
                <c:pt idx="39">
                  <c:v>16.026</c:v>
                </c:pt>
                <c:pt idx="40">
                  <c:v>14.266999999999999</c:v>
                </c:pt>
                <c:pt idx="41">
                  <c:v>12.385</c:v>
                </c:pt>
                <c:pt idx="42">
                  <c:v>10.042</c:v>
                </c:pt>
                <c:pt idx="43">
                  <c:v>7.33</c:v>
                </c:pt>
                <c:pt idx="44">
                  <c:v>4.6020000000000003</c:v>
                </c:pt>
                <c:pt idx="45">
                  <c:v>2.6280000000000001</c:v>
                </c:pt>
              </c:numCache>
            </c:numRef>
          </c:yVal>
        </c:ser>
        <c:axId val="61872384"/>
        <c:axId val="61903232"/>
      </c:scatterChart>
      <c:valAx>
        <c:axId val="61872384"/>
        <c:scaling>
          <c:orientation val="minMax"/>
          <c:min val="1500"/>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61903232"/>
        <c:crosses val="autoZero"/>
        <c:crossBetween val="midCat"/>
      </c:valAx>
      <c:valAx>
        <c:axId val="61903232"/>
        <c:scaling>
          <c:orientation val="minMax"/>
        </c:scaling>
        <c:axPos val="l"/>
        <c:title>
          <c:tx>
            <c:rich>
              <a:bodyPr/>
              <a:lstStyle/>
              <a:p>
                <a:pPr>
                  <a:defRPr/>
                </a:pPr>
                <a:r>
                  <a:rPr lang="en-US"/>
                  <a:t>Water depth, ft</a:t>
                </a:r>
              </a:p>
            </c:rich>
          </c:tx>
          <c:layout/>
        </c:title>
        <c:numFmt formatCode="General" sourceLinked="1"/>
        <c:majorTickMark val="none"/>
        <c:tickLblPos val="nextTo"/>
        <c:crossAx val="61872384"/>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35.3(2):  Water temperature profile</a:t>
            </a:r>
          </a:p>
        </c:rich>
      </c:tx>
      <c:layout/>
    </c:title>
    <c:plotArea>
      <c:layout/>
      <c:scatterChart>
        <c:scatterStyle val="lineMarker"/>
        <c:ser>
          <c:idx val="0"/>
          <c:order val="0"/>
          <c:spPr>
            <a:ln w="28575">
              <a:noFill/>
            </a:ln>
          </c:spPr>
          <c:xVal>
            <c:numRef>
              <c:f>('esb35.3(2)'!$D$30:$D$38,'esb35.3(2)'!$D$40:$D$43,'esb35.3(2)'!$D$45:$D$87)</c:f>
              <c:numCache>
                <c:formatCode>General</c:formatCode>
                <c:ptCount val="56"/>
                <c:pt idx="0">
                  <c:v>82.2</c:v>
                </c:pt>
                <c:pt idx="1">
                  <c:v>83.29</c:v>
                </c:pt>
                <c:pt idx="2">
                  <c:v>83.31</c:v>
                </c:pt>
                <c:pt idx="3">
                  <c:v>80.930000000000007</c:v>
                </c:pt>
                <c:pt idx="4">
                  <c:v>76.89</c:v>
                </c:pt>
                <c:pt idx="5">
                  <c:v>76.680000000000007</c:v>
                </c:pt>
                <c:pt idx="6">
                  <c:v>76.38</c:v>
                </c:pt>
                <c:pt idx="7">
                  <c:v>76.849999999999994</c:v>
                </c:pt>
                <c:pt idx="8">
                  <c:v>81.16</c:v>
                </c:pt>
                <c:pt idx="9">
                  <c:v>83.35</c:v>
                </c:pt>
                <c:pt idx="10">
                  <c:v>81.58</c:v>
                </c:pt>
                <c:pt idx="11">
                  <c:v>77.569999999999993</c:v>
                </c:pt>
                <c:pt idx="12">
                  <c:v>77.75</c:v>
                </c:pt>
                <c:pt idx="13">
                  <c:v>81.44</c:v>
                </c:pt>
                <c:pt idx="14">
                  <c:v>82.11</c:v>
                </c:pt>
                <c:pt idx="15">
                  <c:v>81.569999999999993</c:v>
                </c:pt>
                <c:pt idx="16">
                  <c:v>78.81</c:v>
                </c:pt>
                <c:pt idx="17">
                  <c:v>77.78</c:v>
                </c:pt>
                <c:pt idx="18">
                  <c:v>76.900000000000006</c:v>
                </c:pt>
                <c:pt idx="19">
                  <c:v>76.73</c:v>
                </c:pt>
                <c:pt idx="20">
                  <c:v>76.650000000000006</c:v>
                </c:pt>
                <c:pt idx="21">
                  <c:v>76.84</c:v>
                </c:pt>
                <c:pt idx="22">
                  <c:v>76.63</c:v>
                </c:pt>
                <c:pt idx="23">
                  <c:v>76.58</c:v>
                </c:pt>
                <c:pt idx="24">
                  <c:v>76.58</c:v>
                </c:pt>
                <c:pt idx="25">
                  <c:v>76.760000000000005</c:v>
                </c:pt>
                <c:pt idx="26">
                  <c:v>77.05</c:v>
                </c:pt>
                <c:pt idx="27">
                  <c:v>77.22</c:v>
                </c:pt>
                <c:pt idx="28">
                  <c:v>77.06</c:v>
                </c:pt>
                <c:pt idx="29">
                  <c:v>76.930000000000007</c:v>
                </c:pt>
                <c:pt idx="30">
                  <c:v>76.88</c:v>
                </c:pt>
                <c:pt idx="31">
                  <c:v>77.41</c:v>
                </c:pt>
                <c:pt idx="32">
                  <c:v>78.11</c:v>
                </c:pt>
                <c:pt idx="33">
                  <c:v>77.540000000000006</c:v>
                </c:pt>
                <c:pt idx="34">
                  <c:v>77.14</c:v>
                </c:pt>
                <c:pt idx="35">
                  <c:v>77.59</c:v>
                </c:pt>
                <c:pt idx="36">
                  <c:v>77.34</c:v>
                </c:pt>
                <c:pt idx="37">
                  <c:v>77.290000000000006</c:v>
                </c:pt>
                <c:pt idx="38">
                  <c:v>77.09</c:v>
                </c:pt>
                <c:pt idx="39">
                  <c:v>77.040000000000006</c:v>
                </c:pt>
                <c:pt idx="40">
                  <c:v>77.010000000000005</c:v>
                </c:pt>
                <c:pt idx="41">
                  <c:v>77.040000000000006</c:v>
                </c:pt>
                <c:pt idx="42">
                  <c:v>77.2</c:v>
                </c:pt>
                <c:pt idx="43">
                  <c:v>77.819999999999993</c:v>
                </c:pt>
                <c:pt idx="44">
                  <c:v>79.28</c:v>
                </c:pt>
                <c:pt idx="45">
                  <c:v>79.760000000000005</c:v>
                </c:pt>
                <c:pt idx="46">
                  <c:v>77.87</c:v>
                </c:pt>
                <c:pt idx="47">
                  <c:v>77.31</c:v>
                </c:pt>
                <c:pt idx="48">
                  <c:v>77.489999999999995</c:v>
                </c:pt>
                <c:pt idx="49">
                  <c:v>76.81</c:v>
                </c:pt>
                <c:pt idx="50">
                  <c:v>76.56</c:v>
                </c:pt>
                <c:pt idx="51">
                  <c:v>76.48</c:v>
                </c:pt>
                <c:pt idx="52">
                  <c:v>76.44</c:v>
                </c:pt>
                <c:pt idx="53">
                  <c:v>76.45</c:v>
                </c:pt>
                <c:pt idx="54">
                  <c:v>79.81</c:v>
                </c:pt>
                <c:pt idx="55">
                  <c:v>82.31</c:v>
                </c:pt>
              </c:numCache>
            </c:numRef>
          </c:xVal>
          <c:yVal>
            <c:numRef>
              <c:f>('esb35.3(2)'!$E$30:$E$38,'esb35.3(2)'!$E$40:$E$43,'esb35.3(2)'!$E$45:$E$87)</c:f>
              <c:numCache>
                <c:formatCode>General</c:formatCode>
                <c:ptCount val="56"/>
                <c:pt idx="0">
                  <c:v>0.27700000000000002</c:v>
                </c:pt>
                <c:pt idx="1">
                  <c:v>0.06</c:v>
                </c:pt>
                <c:pt idx="2">
                  <c:v>0.49</c:v>
                </c:pt>
                <c:pt idx="3">
                  <c:v>2.6680000000000001</c:v>
                </c:pt>
                <c:pt idx="4">
                  <c:v>3.7040000000000002</c:v>
                </c:pt>
                <c:pt idx="5">
                  <c:v>3.835</c:v>
                </c:pt>
                <c:pt idx="6">
                  <c:v>3.42</c:v>
                </c:pt>
                <c:pt idx="7">
                  <c:v>1.538</c:v>
                </c:pt>
                <c:pt idx="8">
                  <c:v>0.21</c:v>
                </c:pt>
                <c:pt idx="9">
                  <c:v>0.70099999999999996</c:v>
                </c:pt>
                <c:pt idx="10">
                  <c:v>0.66700000000000004</c:v>
                </c:pt>
                <c:pt idx="11">
                  <c:v>3.0419999999999998</c:v>
                </c:pt>
                <c:pt idx="12">
                  <c:v>0.436</c:v>
                </c:pt>
                <c:pt idx="13">
                  <c:v>0.44900000000000001</c:v>
                </c:pt>
                <c:pt idx="14">
                  <c:v>0.42899999999999999</c:v>
                </c:pt>
                <c:pt idx="15">
                  <c:v>0.40100000000000002</c:v>
                </c:pt>
                <c:pt idx="16">
                  <c:v>1.919</c:v>
                </c:pt>
                <c:pt idx="17">
                  <c:v>3.7290000000000001</c:v>
                </c:pt>
                <c:pt idx="18">
                  <c:v>3.802</c:v>
                </c:pt>
                <c:pt idx="19">
                  <c:v>3.7709999999999999</c:v>
                </c:pt>
                <c:pt idx="20">
                  <c:v>2.7010000000000001</c:v>
                </c:pt>
                <c:pt idx="21">
                  <c:v>3.7309999999999999</c:v>
                </c:pt>
                <c:pt idx="22">
                  <c:v>3.714</c:v>
                </c:pt>
                <c:pt idx="23">
                  <c:v>3.746</c:v>
                </c:pt>
                <c:pt idx="24">
                  <c:v>3.476</c:v>
                </c:pt>
                <c:pt idx="25">
                  <c:v>3.6030000000000002</c:v>
                </c:pt>
                <c:pt idx="26">
                  <c:v>2.98</c:v>
                </c:pt>
                <c:pt idx="27">
                  <c:v>3.4009999999999998</c:v>
                </c:pt>
                <c:pt idx="28">
                  <c:v>3.484</c:v>
                </c:pt>
                <c:pt idx="29">
                  <c:v>3.5129999999999999</c:v>
                </c:pt>
                <c:pt idx="30">
                  <c:v>3.524</c:v>
                </c:pt>
                <c:pt idx="31">
                  <c:v>1.802</c:v>
                </c:pt>
                <c:pt idx="32">
                  <c:v>1.9610000000000001</c:v>
                </c:pt>
                <c:pt idx="33">
                  <c:v>1.8149999999999999</c:v>
                </c:pt>
                <c:pt idx="34">
                  <c:v>2.8</c:v>
                </c:pt>
                <c:pt idx="35">
                  <c:v>2.9169999999999998</c:v>
                </c:pt>
                <c:pt idx="36">
                  <c:v>2.4540000000000002</c:v>
                </c:pt>
                <c:pt idx="37">
                  <c:v>2.6389999999999998</c:v>
                </c:pt>
                <c:pt idx="38">
                  <c:v>2.8250000000000002</c:v>
                </c:pt>
                <c:pt idx="39">
                  <c:v>2.8450000000000002</c:v>
                </c:pt>
                <c:pt idx="40">
                  <c:v>2.85</c:v>
                </c:pt>
                <c:pt idx="41">
                  <c:v>2.8879999999999999</c:v>
                </c:pt>
                <c:pt idx="42">
                  <c:v>1.41</c:v>
                </c:pt>
                <c:pt idx="43">
                  <c:v>2.1619999999999999</c:v>
                </c:pt>
                <c:pt idx="44">
                  <c:v>2.8109999999999999</c:v>
                </c:pt>
                <c:pt idx="45">
                  <c:v>3.3839999999999999</c:v>
                </c:pt>
                <c:pt idx="46">
                  <c:v>3.448</c:v>
                </c:pt>
                <c:pt idx="47">
                  <c:v>3.4169999999999998</c:v>
                </c:pt>
                <c:pt idx="48">
                  <c:v>3.9409999999999998</c:v>
                </c:pt>
                <c:pt idx="49">
                  <c:v>3.9750000000000001</c:v>
                </c:pt>
                <c:pt idx="50">
                  <c:v>3.9620000000000002</c:v>
                </c:pt>
                <c:pt idx="51">
                  <c:v>3.9380000000000002</c:v>
                </c:pt>
                <c:pt idx="52">
                  <c:v>3.9460000000000002</c:v>
                </c:pt>
                <c:pt idx="53">
                  <c:v>3.9540000000000002</c:v>
                </c:pt>
                <c:pt idx="54">
                  <c:v>0.36599999999999999</c:v>
                </c:pt>
                <c:pt idx="55">
                  <c:v>0.88100000000000001</c:v>
                </c:pt>
              </c:numCache>
            </c:numRef>
          </c:yVal>
        </c:ser>
        <c:axId val="106233216"/>
        <c:axId val="106071552"/>
      </c:scatterChart>
      <c:valAx>
        <c:axId val="10623321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6071552"/>
        <c:crosses val="autoZero"/>
        <c:crossBetween val="midCat"/>
      </c:valAx>
      <c:valAx>
        <c:axId val="106071552"/>
        <c:scaling>
          <c:orientation val="minMax"/>
        </c:scaling>
        <c:axPos val="l"/>
        <c:title>
          <c:tx>
            <c:rich>
              <a:bodyPr/>
              <a:lstStyle/>
              <a:p>
                <a:pPr>
                  <a:defRPr/>
                </a:pPr>
                <a:r>
                  <a:rPr lang="en-US"/>
                  <a:t>Watter depth, ft</a:t>
                </a:r>
              </a:p>
            </c:rich>
          </c:tx>
          <c:layout/>
        </c:title>
        <c:numFmt formatCode="General" sourceLinked="1"/>
        <c:majorTickMark val="none"/>
        <c:tickLblPos val="nextTo"/>
        <c:crossAx val="106233216"/>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35.3(2):</a:t>
            </a:r>
            <a:r>
              <a:rPr lang="en-US" baseline="0"/>
              <a:t>  Conductivity profile</a:t>
            </a:r>
            <a:endParaRPr lang="en-US"/>
          </a:p>
        </c:rich>
      </c:tx>
      <c:layout/>
    </c:title>
    <c:plotArea>
      <c:layout/>
      <c:scatterChart>
        <c:scatterStyle val="lineMarker"/>
        <c:ser>
          <c:idx val="0"/>
          <c:order val="0"/>
          <c:spPr>
            <a:ln w="28575">
              <a:noFill/>
            </a:ln>
          </c:spPr>
          <c:xVal>
            <c:numRef>
              <c:f>('esb35.3(2)'!$I$30:$I$38,'esb35.3(2)'!$I$40:$I$43,'esb35.3(2)'!$I$45:$I$87)</c:f>
              <c:numCache>
                <c:formatCode>General</c:formatCode>
                <c:ptCount val="56"/>
                <c:pt idx="0">
                  <c:v>3003.39</c:v>
                </c:pt>
                <c:pt idx="1">
                  <c:v>3014.38</c:v>
                </c:pt>
                <c:pt idx="2">
                  <c:v>3027.08</c:v>
                </c:pt>
                <c:pt idx="3">
                  <c:v>2842.39</c:v>
                </c:pt>
                <c:pt idx="4">
                  <c:v>2818.55</c:v>
                </c:pt>
                <c:pt idx="5">
                  <c:v>2799.71</c:v>
                </c:pt>
                <c:pt idx="6">
                  <c:v>2798.64</c:v>
                </c:pt>
                <c:pt idx="7">
                  <c:v>2869.31</c:v>
                </c:pt>
                <c:pt idx="8">
                  <c:v>2978.22</c:v>
                </c:pt>
                <c:pt idx="9">
                  <c:v>2975.43</c:v>
                </c:pt>
                <c:pt idx="10">
                  <c:v>2919.36</c:v>
                </c:pt>
                <c:pt idx="11">
                  <c:v>2810.75</c:v>
                </c:pt>
                <c:pt idx="12">
                  <c:v>2940.09</c:v>
                </c:pt>
                <c:pt idx="13">
                  <c:v>2975.9</c:v>
                </c:pt>
                <c:pt idx="14">
                  <c:v>2963.39</c:v>
                </c:pt>
                <c:pt idx="15">
                  <c:v>2916.91</c:v>
                </c:pt>
                <c:pt idx="16">
                  <c:v>2864.13</c:v>
                </c:pt>
                <c:pt idx="17">
                  <c:v>2810.2</c:v>
                </c:pt>
                <c:pt idx="18">
                  <c:v>2797.75</c:v>
                </c:pt>
                <c:pt idx="19">
                  <c:v>2792.95</c:v>
                </c:pt>
                <c:pt idx="20">
                  <c:v>2816.24</c:v>
                </c:pt>
                <c:pt idx="21">
                  <c:v>2793.81</c:v>
                </c:pt>
                <c:pt idx="22">
                  <c:v>2786.37</c:v>
                </c:pt>
                <c:pt idx="23">
                  <c:v>2796.9</c:v>
                </c:pt>
                <c:pt idx="24">
                  <c:v>2796.15</c:v>
                </c:pt>
                <c:pt idx="25">
                  <c:v>2803.86</c:v>
                </c:pt>
                <c:pt idx="26">
                  <c:v>2831.92</c:v>
                </c:pt>
                <c:pt idx="27">
                  <c:v>2817.88</c:v>
                </c:pt>
                <c:pt idx="28">
                  <c:v>2803.32</c:v>
                </c:pt>
                <c:pt idx="29">
                  <c:v>2809.67</c:v>
                </c:pt>
                <c:pt idx="30">
                  <c:v>2810.42</c:v>
                </c:pt>
                <c:pt idx="31">
                  <c:v>2838.95</c:v>
                </c:pt>
                <c:pt idx="32">
                  <c:v>2851.99</c:v>
                </c:pt>
                <c:pt idx="33">
                  <c:v>2850.89</c:v>
                </c:pt>
                <c:pt idx="34">
                  <c:v>2814.54</c:v>
                </c:pt>
                <c:pt idx="35">
                  <c:v>2817.57</c:v>
                </c:pt>
                <c:pt idx="36">
                  <c:v>2816.06</c:v>
                </c:pt>
                <c:pt idx="37">
                  <c:v>2815.41</c:v>
                </c:pt>
                <c:pt idx="38">
                  <c:v>2809.37</c:v>
                </c:pt>
                <c:pt idx="39">
                  <c:v>2811.1</c:v>
                </c:pt>
                <c:pt idx="40">
                  <c:v>2810.13</c:v>
                </c:pt>
                <c:pt idx="41">
                  <c:v>2807.12</c:v>
                </c:pt>
                <c:pt idx="42">
                  <c:v>2826.4</c:v>
                </c:pt>
                <c:pt idx="43">
                  <c:v>2879.6</c:v>
                </c:pt>
                <c:pt idx="44">
                  <c:v>2852.26</c:v>
                </c:pt>
                <c:pt idx="45">
                  <c:v>2850.93</c:v>
                </c:pt>
                <c:pt idx="46">
                  <c:v>2825.54</c:v>
                </c:pt>
                <c:pt idx="47">
                  <c:v>2807.58</c:v>
                </c:pt>
                <c:pt idx="48">
                  <c:v>2780.21</c:v>
                </c:pt>
                <c:pt idx="49">
                  <c:v>2739.37</c:v>
                </c:pt>
                <c:pt idx="50">
                  <c:v>2800.4</c:v>
                </c:pt>
                <c:pt idx="51">
                  <c:v>2786.04</c:v>
                </c:pt>
                <c:pt idx="52">
                  <c:v>2801.27</c:v>
                </c:pt>
                <c:pt idx="53">
                  <c:v>2791.14</c:v>
                </c:pt>
                <c:pt idx="54">
                  <c:v>2972.75</c:v>
                </c:pt>
                <c:pt idx="55">
                  <c:v>2992.42</c:v>
                </c:pt>
              </c:numCache>
            </c:numRef>
          </c:xVal>
          <c:yVal>
            <c:numRef>
              <c:f>('esb35.3(2)'!$E$30:$E$38,'esb35.3(2)'!$E$40:$E$43,'esb35.3(2)'!$E$45:$E$87)</c:f>
              <c:numCache>
                <c:formatCode>General</c:formatCode>
                <c:ptCount val="56"/>
                <c:pt idx="0">
                  <c:v>0.27700000000000002</c:v>
                </c:pt>
                <c:pt idx="1">
                  <c:v>0.06</c:v>
                </c:pt>
                <c:pt idx="2">
                  <c:v>0.49</c:v>
                </c:pt>
                <c:pt idx="3">
                  <c:v>2.6680000000000001</c:v>
                </c:pt>
                <c:pt idx="4">
                  <c:v>3.7040000000000002</c:v>
                </c:pt>
                <c:pt idx="5">
                  <c:v>3.835</c:v>
                </c:pt>
                <c:pt idx="6">
                  <c:v>3.42</c:v>
                </c:pt>
                <c:pt idx="7">
                  <c:v>1.538</c:v>
                </c:pt>
                <c:pt idx="8">
                  <c:v>0.21</c:v>
                </c:pt>
                <c:pt idx="9">
                  <c:v>0.70099999999999996</c:v>
                </c:pt>
                <c:pt idx="10">
                  <c:v>0.66700000000000004</c:v>
                </c:pt>
                <c:pt idx="11">
                  <c:v>3.0419999999999998</c:v>
                </c:pt>
                <c:pt idx="12">
                  <c:v>0.436</c:v>
                </c:pt>
                <c:pt idx="13">
                  <c:v>0.44900000000000001</c:v>
                </c:pt>
                <c:pt idx="14">
                  <c:v>0.42899999999999999</c:v>
                </c:pt>
                <c:pt idx="15">
                  <c:v>0.40100000000000002</c:v>
                </c:pt>
                <c:pt idx="16">
                  <c:v>1.919</c:v>
                </c:pt>
                <c:pt idx="17">
                  <c:v>3.7290000000000001</c:v>
                </c:pt>
                <c:pt idx="18">
                  <c:v>3.802</c:v>
                </c:pt>
                <c:pt idx="19">
                  <c:v>3.7709999999999999</c:v>
                </c:pt>
                <c:pt idx="20">
                  <c:v>2.7010000000000001</c:v>
                </c:pt>
                <c:pt idx="21">
                  <c:v>3.7309999999999999</c:v>
                </c:pt>
                <c:pt idx="22">
                  <c:v>3.714</c:v>
                </c:pt>
                <c:pt idx="23">
                  <c:v>3.746</c:v>
                </c:pt>
                <c:pt idx="24">
                  <c:v>3.476</c:v>
                </c:pt>
                <c:pt idx="25">
                  <c:v>3.6030000000000002</c:v>
                </c:pt>
                <c:pt idx="26">
                  <c:v>2.98</c:v>
                </c:pt>
                <c:pt idx="27">
                  <c:v>3.4009999999999998</c:v>
                </c:pt>
                <c:pt idx="28">
                  <c:v>3.484</c:v>
                </c:pt>
                <c:pt idx="29">
                  <c:v>3.5129999999999999</c:v>
                </c:pt>
                <c:pt idx="30">
                  <c:v>3.524</c:v>
                </c:pt>
                <c:pt idx="31">
                  <c:v>1.802</c:v>
                </c:pt>
                <c:pt idx="32">
                  <c:v>1.9610000000000001</c:v>
                </c:pt>
                <c:pt idx="33">
                  <c:v>1.8149999999999999</c:v>
                </c:pt>
                <c:pt idx="34">
                  <c:v>2.8</c:v>
                </c:pt>
                <c:pt idx="35">
                  <c:v>2.9169999999999998</c:v>
                </c:pt>
                <c:pt idx="36">
                  <c:v>2.4540000000000002</c:v>
                </c:pt>
                <c:pt idx="37">
                  <c:v>2.6389999999999998</c:v>
                </c:pt>
                <c:pt idx="38">
                  <c:v>2.8250000000000002</c:v>
                </c:pt>
                <c:pt idx="39">
                  <c:v>2.8450000000000002</c:v>
                </c:pt>
                <c:pt idx="40">
                  <c:v>2.85</c:v>
                </c:pt>
                <c:pt idx="41">
                  <c:v>2.8879999999999999</c:v>
                </c:pt>
                <c:pt idx="42">
                  <c:v>1.41</c:v>
                </c:pt>
                <c:pt idx="43">
                  <c:v>2.1619999999999999</c:v>
                </c:pt>
                <c:pt idx="44">
                  <c:v>2.8109999999999999</c:v>
                </c:pt>
                <c:pt idx="45">
                  <c:v>3.3839999999999999</c:v>
                </c:pt>
                <c:pt idx="46">
                  <c:v>3.448</c:v>
                </c:pt>
                <c:pt idx="47">
                  <c:v>3.4169999999999998</c:v>
                </c:pt>
                <c:pt idx="48">
                  <c:v>3.9409999999999998</c:v>
                </c:pt>
                <c:pt idx="49">
                  <c:v>3.9750000000000001</c:v>
                </c:pt>
                <c:pt idx="50">
                  <c:v>3.9620000000000002</c:v>
                </c:pt>
                <c:pt idx="51">
                  <c:v>3.9380000000000002</c:v>
                </c:pt>
                <c:pt idx="52">
                  <c:v>3.9460000000000002</c:v>
                </c:pt>
                <c:pt idx="53">
                  <c:v>3.9540000000000002</c:v>
                </c:pt>
                <c:pt idx="54">
                  <c:v>0.36599999999999999</c:v>
                </c:pt>
                <c:pt idx="55">
                  <c:v>0.88100000000000001</c:v>
                </c:pt>
              </c:numCache>
            </c:numRef>
          </c:yVal>
        </c:ser>
        <c:axId val="106083456"/>
        <c:axId val="106085376"/>
      </c:scatterChart>
      <c:valAx>
        <c:axId val="106083456"/>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6085376"/>
        <c:crosses val="autoZero"/>
        <c:crossBetween val="midCat"/>
      </c:valAx>
      <c:valAx>
        <c:axId val="106085376"/>
        <c:scaling>
          <c:orientation val="minMax"/>
        </c:scaling>
        <c:axPos val="l"/>
        <c:title>
          <c:tx>
            <c:rich>
              <a:bodyPr/>
              <a:lstStyle/>
              <a:p>
                <a:pPr>
                  <a:defRPr/>
                </a:pPr>
                <a:r>
                  <a:rPr lang="en-US"/>
                  <a:t>Water depth, ft</a:t>
                </a:r>
              </a:p>
            </c:rich>
          </c:tx>
          <c:layout/>
        </c:title>
        <c:numFmt formatCode="General" sourceLinked="1"/>
        <c:majorTickMark val="none"/>
        <c:tickLblPos val="nextTo"/>
        <c:crossAx val="106083456"/>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35.15:  Water temperature profile</a:t>
            </a:r>
          </a:p>
        </c:rich>
      </c:tx>
      <c:layout/>
    </c:title>
    <c:plotArea>
      <c:layout/>
      <c:scatterChart>
        <c:scatterStyle val="lineMarker"/>
        <c:ser>
          <c:idx val="0"/>
          <c:order val="0"/>
          <c:spPr>
            <a:ln w="28575">
              <a:noFill/>
            </a:ln>
          </c:spPr>
          <c:xVal>
            <c:numRef>
              <c:f>('esb35.15'!$D$30:$D$64,'esb35.15'!$D$66:$D$80)</c:f>
              <c:numCache>
                <c:formatCode>General</c:formatCode>
                <c:ptCount val="50"/>
                <c:pt idx="0">
                  <c:v>85.95</c:v>
                </c:pt>
                <c:pt idx="1">
                  <c:v>78.150000000000006</c:v>
                </c:pt>
                <c:pt idx="2">
                  <c:v>76.62</c:v>
                </c:pt>
                <c:pt idx="3">
                  <c:v>75.72</c:v>
                </c:pt>
                <c:pt idx="4">
                  <c:v>75.27</c:v>
                </c:pt>
                <c:pt idx="5">
                  <c:v>76.12</c:v>
                </c:pt>
                <c:pt idx="6">
                  <c:v>75.61</c:v>
                </c:pt>
                <c:pt idx="7">
                  <c:v>77.98</c:v>
                </c:pt>
                <c:pt idx="8">
                  <c:v>78.099999999999994</c:v>
                </c:pt>
                <c:pt idx="9">
                  <c:v>77.14</c:v>
                </c:pt>
                <c:pt idx="10">
                  <c:v>76.91</c:v>
                </c:pt>
                <c:pt idx="11">
                  <c:v>79.790000000000006</c:v>
                </c:pt>
                <c:pt idx="12">
                  <c:v>85.33</c:v>
                </c:pt>
                <c:pt idx="13">
                  <c:v>85.58</c:v>
                </c:pt>
                <c:pt idx="14">
                  <c:v>77.28</c:v>
                </c:pt>
                <c:pt idx="15">
                  <c:v>75.97</c:v>
                </c:pt>
                <c:pt idx="16">
                  <c:v>77.8</c:v>
                </c:pt>
                <c:pt idx="17">
                  <c:v>77.41</c:v>
                </c:pt>
                <c:pt idx="18">
                  <c:v>77.48</c:v>
                </c:pt>
                <c:pt idx="19">
                  <c:v>77.599999999999994</c:v>
                </c:pt>
                <c:pt idx="20">
                  <c:v>78.12</c:v>
                </c:pt>
                <c:pt idx="21">
                  <c:v>85.2</c:v>
                </c:pt>
                <c:pt idx="22">
                  <c:v>81.760000000000005</c:v>
                </c:pt>
                <c:pt idx="23">
                  <c:v>75.540000000000006</c:v>
                </c:pt>
                <c:pt idx="24">
                  <c:v>76.349999999999994</c:v>
                </c:pt>
                <c:pt idx="25">
                  <c:v>82.02</c:v>
                </c:pt>
                <c:pt idx="26">
                  <c:v>85.09</c:v>
                </c:pt>
                <c:pt idx="27">
                  <c:v>78.900000000000006</c:v>
                </c:pt>
                <c:pt idx="28">
                  <c:v>77</c:v>
                </c:pt>
                <c:pt idx="29">
                  <c:v>75.2</c:v>
                </c:pt>
                <c:pt idx="30">
                  <c:v>75.040000000000006</c:v>
                </c:pt>
                <c:pt idx="31">
                  <c:v>78.260000000000005</c:v>
                </c:pt>
                <c:pt idx="32">
                  <c:v>84.44</c:v>
                </c:pt>
                <c:pt idx="33">
                  <c:v>77.08</c:v>
                </c:pt>
                <c:pt idx="34">
                  <c:v>77.180000000000007</c:v>
                </c:pt>
                <c:pt idx="35">
                  <c:v>86.33</c:v>
                </c:pt>
                <c:pt idx="36">
                  <c:v>86.46</c:v>
                </c:pt>
                <c:pt idx="37">
                  <c:v>80.16</c:v>
                </c:pt>
                <c:pt idx="38">
                  <c:v>76.52</c:v>
                </c:pt>
                <c:pt idx="39">
                  <c:v>76.349999999999994</c:v>
                </c:pt>
                <c:pt idx="40">
                  <c:v>75.319999999999993</c:v>
                </c:pt>
                <c:pt idx="41">
                  <c:v>75.239999999999995</c:v>
                </c:pt>
                <c:pt idx="42">
                  <c:v>75.349999999999994</c:v>
                </c:pt>
                <c:pt idx="43">
                  <c:v>74.08</c:v>
                </c:pt>
                <c:pt idx="44">
                  <c:v>75.53</c:v>
                </c:pt>
                <c:pt idx="45">
                  <c:v>77.61</c:v>
                </c:pt>
                <c:pt idx="46">
                  <c:v>75.03</c:v>
                </c:pt>
                <c:pt idx="47">
                  <c:v>74.19</c:v>
                </c:pt>
                <c:pt idx="48">
                  <c:v>75.180000000000007</c:v>
                </c:pt>
                <c:pt idx="49">
                  <c:v>82.91</c:v>
                </c:pt>
              </c:numCache>
            </c:numRef>
          </c:xVal>
          <c:yVal>
            <c:numRef>
              <c:f>('esb35.15'!$E$30:$E$64,'esb35.15'!$E$66:$E$80)</c:f>
              <c:numCache>
                <c:formatCode>General</c:formatCode>
                <c:ptCount val="50"/>
                <c:pt idx="0">
                  <c:v>1.1990000000000001</c:v>
                </c:pt>
                <c:pt idx="1">
                  <c:v>2.742</c:v>
                </c:pt>
                <c:pt idx="2">
                  <c:v>2.6680000000000001</c:v>
                </c:pt>
                <c:pt idx="3">
                  <c:v>2.4620000000000002</c:v>
                </c:pt>
                <c:pt idx="4">
                  <c:v>2.35</c:v>
                </c:pt>
                <c:pt idx="5">
                  <c:v>2.3519999999999999</c:v>
                </c:pt>
                <c:pt idx="6">
                  <c:v>2.375</c:v>
                </c:pt>
                <c:pt idx="7">
                  <c:v>2.3740000000000001</c:v>
                </c:pt>
                <c:pt idx="8">
                  <c:v>2.5649999999999999</c:v>
                </c:pt>
                <c:pt idx="9">
                  <c:v>2.391</c:v>
                </c:pt>
                <c:pt idx="10">
                  <c:v>1.46</c:v>
                </c:pt>
                <c:pt idx="11">
                  <c:v>1.325</c:v>
                </c:pt>
                <c:pt idx="12">
                  <c:v>0.41099999999999998</c:v>
                </c:pt>
                <c:pt idx="13">
                  <c:v>0.92300000000000004</c:v>
                </c:pt>
                <c:pt idx="14">
                  <c:v>3.319</c:v>
                </c:pt>
                <c:pt idx="15">
                  <c:v>3.129</c:v>
                </c:pt>
                <c:pt idx="16">
                  <c:v>2.6850000000000001</c:v>
                </c:pt>
                <c:pt idx="17">
                  <c:v>2.3959999999999999</c:v>
                </c:pt>
                <c:pt idx="18">
                  <c:v>2.1280000000000001</c:v>
                </c:pt>
                <c:pt idx="19">
                  <c:v>2.0939999999999999</c:v>
                </c:pt>
                <c:pt idx="20">
                  <c:v>1.008</c:v>
                </c:pt>
                <c:pt idx="21">
                  <c:v>1.1140000000000001</c:v>
                </c:pt>
                <c:pt idx="22">
                  <c:v>3.0819999999999999</c:v>
                </c:pt>
                <c:pt idx="23">
                  <c:v>3.0630000000000002</c:v>
                </c:pt>
                <c:pt idx="24">
                  <c:v>3.1419999999999999</c:v>
                </c:pt>
                <c:pt idx="25">
                  <c:v>0.42299999999999999</c:v>
                </c:pt>
                <c:pt idx="26">
                  <c:v>0.46899999999999997</c:v>
                </c:pt>
                <c:pt idx="27">
                  <c:v>3.6520000000000001</c:v>
                </c:pt>
                <c:pt idx="28">
                  <c:v>3.6269999999999998</c:v>
                </c:pt>
                <c:pt idx="29">
                  <c:v>3.1190000000000002</c:v>
                </c:pt>
                <c:pt idx="30">
                  <c:v>2.6059999999999999</c:v>
                </c:pt>
                <c:pt idx="31">
                  <c:v>9.8000000000000004E-2</c:v>
                </c:pt>
                <c:pt idx="32">
                  <c:v>2.7490000000000001</c:v>
                </c:pt>
                <c:pt idx="33">
                  <c:v>2.6869999999999998</c:v>
                </c:pt>
                <c:pt idx="34">
                  <c:v>2.383</c:v>
                </c:pt>
                <c:pt idx="35">
                  <c:v>0.35799999999999998</c:v>
                </c:pt>
                <c:pt idx="36">
                  <c:v>0.39200000000000002</c:v>
                </c:pt>
                <c:pt idx="37">
                  <c:v>2.9809999999999999</c:v>
                </c:pt>
                <c:pt idx="38">
                  <c:v>2.9830000000000001</c:v>
                </c:pt>
                <c:pt idx="39">
                  <c:v>2.992</c:v>
                </c:pt>
                <c:pt idx="40">
                  <c:v>3.1640000000000001</c:v>
                </c:pt>
                <c:pt idx="41">
                  <c:v>2.2719999999999998</c:v>
                </c:pt>
                <c:pt idx="42">
                  <c:v>3.2890000000000001</c:v>
                </c:pt>
                <c:pt idx="43">
                  <c:v>3.3079999999999998</c:v>
                </c:pt>
                <c:pt idx="44">
                  <c:v>0.89700000000000002</c:v>
                </c:pt>
                <c:pt idx="45">
                  <c:v>3.206</c:v>
                </c:pt>
                <c:pt idx="46">
                  <c:v>3.6150000000000002</c:v>
                </c:pt>
                <c:pt idx="47">
                  <c:v>3.6219999999999999</c:v>
                </c:pt>
                <c:pt idx="48">
                  <c:v>2.0819999999999999</c:v>
                </c:pt>
                <c:pt idx="49">
                  <c:v>0.55800000000000005</c:v>
                </c:pt>
              </c:numCache>
            </c:numRef>
          </c:yVal>
        </c:ser>
        <c:axId val="106290176"/>
        <c:axId val="106378368"/>
      </c:scatterChart>
      <c:valAx>
        <c:axId val="10629017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6378368"/>
        <c:crosses val="autoZero"/>
        <c:crossBetween val="midCat"/>
      </c:valAx>
      <c:valAx>
        <c:axId val="106378368"/>
        <c:scaling>
          <c:orientation val="minMax"/>
        </c:scaling>
        <c:axPos val="l"/>
        <c:title>
          <c:tx>
            <c:rich>
              <a:bodyPr/>
              <a:lstStyle/>
              <a:p>
                <a:pPr>
                  <a:defRPr/>
                </a:pPr>
                <a:r>
                  <a:rPr lang="en-US"/>
                  <a:t>Water depth, ft</a:t>
                </a:r>
              </a:p>
            </c:rich>
          </c:tx>
          <c:layout/>
        </c:title>
        <c:numFmt formatCode="General" sourceLinked="1"/>
        <c:majorTickMark val="none"/>
        <c:tickLblPos val="nextTo"/>
        <c:crossAx val="106290176"/>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35.15:  Conductivity</a:t>
            </a:r>
            <a:r>
              <a:rPr lang="en-US" baseline="0"/>
              <a:t> profile</a:t>
            </a:r>
            <a:endParaRPr lang="en-US"/>
          </a:p>
        </c:rich>
      </c:tx>
      <c:layout/>
    </c:title>
    <c:plotArea>
      <c:layout/>
      <c:scatterChart>
        <c:scatterStyle val="lineMarker"/>
        <c:ser>
          <c:idx val="0"/>
          <c:order val="0"/>
          <c:spPr>
            <a:ln w="28575">
              <a:noFill/>
            </a:ln>
          </c:spPr>
          <c:xVal>
            <c:numRef>
              <c:f>('esb35.15'!$I$30:$I$64,'esb35.15'!$I$66:$I$80)</c:f>
              <c:numCache>
                <c:formatCode>General</c:formatCode>
                <c:ptCount val="50"/>
                <c:pt idx="0">
                  <c:v>3054.16</c:v>
                </c:pt>
                <c:pt idx="1">
                  <c:v>3605.69</c:v>
                </c:pt>
                <c:pt idx="2">
                  <c:v>3642.61</c:v>
                </c:pt>
                <c:pt idx="3">
                  <c:v>3572.98</c:v>
                </c:pt>
                <c:pt idx="4">
                  <c:v>3515.21</c:v>
                </c:pt>
                <c:pt idx="5">
                  <c:v>3556.15</c:v>
                </c:pt>
                <c:pt idx="6">
                  <c:v>3464.51</c:v>
                </c:pt>
                <c:pt idx="7">
                  <c:v>3291.46</c:v>
                </c:pt>
                <c:pt idx="8">
                  <c:v>3359.2</c:v>
                </c:pt>
                <c:pt idx="9">
                  <c:v>3399.4</c:v>
                </c:pt>
                <c:pt idx="10">
                  <c:v>3015.54</c:v>
                </c:pt>
                <c:pt idx="11">
                  <c:v>3073.21</c:v>
                </c:pt>
                <c:pt idx="12">
                  <c:v>3115.54</c:v>
                </c:pt>
                <c:pt idx="13">
                  <c:v>3076.43</c:v>
                </c:pt>
                <c:pt idx="14">
                  <c:v>3750.32</c:v>
                </c:pt>
                <c:pt idx="15">
                  <c:v>3797.15</c:v>
                </c:pt>
                <c:pt idx="16">
                  <c:v>3201.56</c:v>
                </c:pt>
                <c:pt idx="17">
                  <c:v>3151.31</c:v>
                </c:pt>
                <c:pt idx="18">
                  <c:v>3219.14</c:v>
                </c:pt>
                <c:pt idx="19">
                  <c:v>3231.21</c:v>
                </c:pt>
                <c:pt idx="20">
                  <c:v>3082.25</c:v>
                </c:pt>
                <c:pt idx="21">
                  <c:v>3104.19</c:v>
                </c:pt>
                <c:pt idx="22">
                  <c:v>3338.23</c:v>
                </c:pt>
                <c:pt idx="23">
                  <c:v>3952.84</c:v>
                </c:pt>
                <c:pt idx="24">
                  <c:v>3419.07</c:v>
                </c:pt>
                <c:pt idx="25">
                  <c:v>3110.26</c:v>
                </c:pt>
                <c:pt idx="26">
                  <c:v>3111.58</c:v>
                </c:pt>
                <c:pt idx="27">
                  <c:v>2936.29</c:v>
                </c:pt>
                <c:pt idx="28">
                  <c:v>3782.68</c:v>
                </c:pt>
                <c:pt idx="29">
                  <c:v>3887.65</c:v>
                </c:pt>
                <c:pt idx="30">
                  <c:v>3342.06</c:v>
                </c:pt>
                <c:pt idx="31">
                  <c:v>3159.77</c:v>
                </c:pt>
                <c:pt idx="32">
                  <c:v>3405.44</c:v>
                </c:pt>
                <c:pt idx="33">
                  <c:v>3333.41</c:v>
                </c:pt>
                <c:pt idx="34">
                  <c:v>3090.23</c:v>
                </c:pt>
                <c:pt idx="35">
                  <c:v>3129.16</c:v>
                </c:pt>
                <c:pt idx="36">
                  <c:v>3122.5</c:v>
                </c:pt>
                <c:pt idx="37">
                  <c:v>3264.83</c:v>
                </c:pt>
                <c:pt idx="38">
                  <c:v>3369.31</c:v>
                </c:pt>
                <c:pt idx="39">
                  <c:v>3529.67</c:v>
                </c:pt>
                <c:pt idx="40">
                  <c:v>3588.79</c:v>
                </c:pt>
                <c:pt idx="41">
                  <c:v>3629.15</c:v>
                </c:pt>
                <c:pt idx="42">
                  <c:v>3670.97</c:v>
                </c:pt>
                <c:pt idx="43">
                  <c:v>3654.32</c:v>
                </c:pt>
                <c:pt idx="44">
                  <c:v>3041.8</c:v>
                </c:pt>
                <c:pt idx="45">
                  <c:v>3293.93</c:v>
                </c:pt>
                <c:pt idx="46">
                  <c:v>3697.12</c:v>
                </c:pt>
                <c:pt idx="47">
                  <c:v>3691.17</c:v>
                </c:pt>
                <c:pt idx="48">
                  <c:v>3112.63</c:v>
                </c:pt>
                <c:pt idx="49">
                  <c:v>3092.27</c:v>
                </c:pt>
              </c:numCache>
            </c:numRef>
          </c:xVal>
          <c:yVal>
            <c:numRef>
              <c:f>('esb35.15'!$E$30:$E$64,'esb35.15'!$E$66:$E$80)</c:f>
              <c:numCache>
                <c:formatCode>General</c:formatCode>
                <c:ptCount val="50"/>
                <c:pt idx="0">
                  <c:v>1.1990000000000001</c:v>
                </c:pt>
                <c:pt idx="1">
                  <c:v>2.742</c:v>
                </c:pt>
                <c:pt idx="2">
                  <c:v>2.6680000000000001</c:v>
                </c:pt>
                <c:pt idx="3">
                  <c:v>2.4620000000000002</c:v>
                </c:pt>
                <c:pt idx="4">
                  <c:v>2.35</c:v>
                </c:pt>
                <c:pt idx="5">
                  <c:v>2.3519999999999999</c:v>
                </c:pt>
                <c:pt idx="6">
                  <c:v>2.375</c:v>
                </c:pt>
                <c:pt idx="7">
                  <c:v>2.3740000000000001</c:v>
                </c:pt>
                <c:pt idx="8">
                  <c:v>2.5649999999999999</c:v>
                </c:pt>
                <c:pt idx="9">
                  <c:v>2.391</c:v>
                </c:pt>
                <c:pt idx="10">
                  <c:v>1.46</c:v>
                </c:pt>
                <c:pt idx="11">
                  <c:v>1.325</c:v>
                </c:pt>
                <c:pt idx="12">
                  <c:v>0.41099999999999998</c:v>
                </c:pt>
                <c:pt idx="13">
                  <c:v>0.92300000000000004</c:v>
                </c:pt>
                <c:pt idx="14">
                  <c:v>3.319</c:v>
                </c:pt>
                <c:pt idx="15">
                  <c:v>3.129</c:v>
                </c:pt>
                <c:pt idx="16">
                  <c:v>2.6850000000000001</c:v>
                </c:pt>
                <c:pt idx="17">
                  <c:v>2.3959999999999999</c:v>
                </c:pt>
                <c:pt idx="18">
                  <c:v>2.1280000000000001</c:v>
                </c:pt>
                <c:pt idx="19">
                  <c:v>2.0939999999999999</c:v>
                </c:pt>
                <c:pt idx="20">
                  <c:v>1.008</c:v>
                </c:pt>
                <c:pt idx="21">
                  <c:v>1.1140000000000001</c:v>
                </c:pt>
                <c:pt idx="22">
                  <c:v>3.0819999999999999</c:v>
                </c:pt>
                <c:pt idx="23">
                  <c:v>3.0630000000000002</c:v>
                </c:pt>
                <c:pt idx="24">
                  <c:v>3.1419999999999999</c:v>
                </c:pt>
                <c:pt idx="25">
                  <c:v>0.42299999999999999</c:v>
                </c:pt>
                <c:pt idx="26">
                  <c:v>0.46899999999999997</c:v>
                </c:pt>
                <c:pt idx="27">
                  <c:v>3.6520000000000001</c:v>
                </c:pt>
                <c:pt idx="28">
                  <c:v>3.6269999999999998</c:v>
                </c:pt>
                <c:pt idx="29">
                  <c:v>3.1190000000000002</c:v>
                </c:pt>
                <c:pt idx="30">
                  <c:v>2.6059999999999999</c:v>
                </c:pt>
                <c:pt idx="31">
                  <c:v>9.8000000000000004E-2</c:v>
                </c:pt>
                <c:pt idx="32">
                  <c:v>2.7490000000000001</c:v>
                </c:pt>
                <c:pt idx="33">
                  <c:v>2.6869999999999998</c:v>
                </c:pt>
                <c:pt idx="34">
                  <c:v>2.383</c:v>
                </c:pt>
                <c:pt idx="35">
                  <c:v>0.35799999999999998</c:v>
                </c:pt>
                <c:pt idx="36">
                  <c:v>0.39200000000000002</c:v>
                </c:pt>
                <c:pt idx="37">
                  <c:v>2.9809999999999999</c:v>
                </c:pt>
                <c:pt idx="38">
                  <c:v>2.9830000000000001</c:v>
                </c:pt>
                <c:pt idx="39">
                  <c:v>2.992</c:v>
                </c:pt>
                <c:pt idx="40">
                  <c:v>3.1640000000000001</c:v>
                </c:pt>
                <c:pt idx="41">
                  <c:v>2.2719999999999998</c:v>
                </c:pt>
                <c:pt idx="42">
                  <c:v>3.2890000000000001</c:v>
                </c:pt>
                <c:pt idx="43">
                  <c:v>3.3079999999999998</c:v>
                </c:pt>
                <c:pt idx="44">
                  <c:v>0.89700000000000002</c:v>
                </c:pt>
                <c:pt idx="45">
                  <c:v>3.206</c:v>
                </c:pt>
                <c:pt idx="46">
                  <c:v>3.6150000000000002</c:v>
                </c:pt>
                <c:pt idx="47">
                  <c:v>3.6219999999999999</c:v>
                </c:pt>
                <c:pt idx="48">
                  <c:v>2.0819999999999999</c:v>
                </c:pt>
                <c:pt idx="49">
                  <c:v>0.55800000000000005</c:v>
                </c:pt>
              </c:numCache>
            </c:numRef>
          </c:yVal>
        </c:ser>
        <c:axId val="106398464"/>
        <c:axId val="106400384"/>
      </c:scatterChart>
      <c:valAx>
        <c:axId val="106398464"/>
        <c:scaling>
          <c:orientation val="minMax"/>
          <c:min val="2500"/>
        </c:scaling>
        <c:axPos val="b"/>
        <c:title>
          <c:tx>
            <c:rich>
              <a:bodyPr/>
              <a:lstStyle/>
              <a:p>
                <a:pPr>
                  <a:defRPr/>
                </a:pPr>
                <a:r>
                  <a:rPr lang="en-US"/>
                  <a:t>Conductivity, microSiemens/cm</a:t>
                </a:r>
              </a:p>
            </c:rich>
          </c:tx>
          <c:layout/>
        </c:title>
        <c:numFmt formatCode="General" sourceLinked="1"/>
        <c:majorTickMark val="none"/>
        <c:tickLblPos val="nextTo"/>
        <c:crossAx val="106400384"/>
        <c:crosses val="autoZero"/>
        <c:crossBetween val="midCat"/>
      </c:valAx>
      <c:valAx>
        <c:axId val="106400384"/>
        <c:scaling>
          <c:orientation val="minMax"/>
        </c:scaling>
        <c:axPos val="l"/>
        <c:title>
          <c:tx>
            <c:rich>
              <a:bodyPr/>
              <a:lstStyle/>
              <a:p>
                <a:pPr>
                  <a:defRPr/>
                </a:pPr>
                <a:r>
                  <a:rPr lang="en-US"/>
                  <a:t>Water depth, ft</a:t>
                </a:r>
              </a:p>
            </c:rich>
          </c:tx>
          <c:layout/>
        </c:title>
        <c:numFmt formatCode="General" sourceLinked="1"/>
        <c:majorTickMark val="none"/>
        <c:tickLblPos val="nextTo"/>
        <c:crossAx val="106398464"/>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34.43:  Water temperature profile</a:t>
            </a:r>
          </a:p>
        </c:rich>
      </c:tx>
      <c:layout/>
    </c:title>
    <c:plotArea>
      <c:layout/>
      <c:scatterChart>
        <c:scatterStyle val="lineMarker"/>
        <c:ser>
          <c:idx val="0"/>
          <c:order val="0"/>
          <c:spPr>
            <a:ln w="28575">
              <a:noFill/>
            </a:ln>
          </c:spPr>
          <c:xVal>
            <c:numRef>
              <c:f>'esb34.43_"point90"'!$D$30:$D$46</c:f>
              <c:numCache>
                <c:formatCode>General</c:formatCode>
                <c:ptCount val="17"/>
                <c:pt idx="0">
                  <c:v>83.89</c:v>
                </c:pt>
                <c:pt idx="1">
                  <c:v>83.98</c:v>
                </c:pt>
                <c:pt idx="2">
                  <c:v>81.38</c:v>
                </c:pt>
                <c:pt idx="3">
                  <c:v>75.739999999999995</c:v>
                </c:pt>
                <c:pt idx="4">
                  <c:v>74.78</c:v>
                </c:pt>
                <c:pt idx="5">
                  <c:v>74.739999999999995</c:v>
                </c:pt>
                <c:pt idx="6">
                  <c:v>74.73</c:v>
                </c:pt>
                <c:pt idx="7">
                  <c:v>74.78</c:v>
                </c:pt>
                <c:pt idx="8">
                  <c:v>75.09</c:v>
                </c:pt>
                <c:pt idx="9">
                  <c:v>77.55</c:v>
                </c:pt>
                <c:pt idx="10">
                  <c:v>83.07</c:v>
                </c:pt>
                <c:pt idx="11">
                  <c:v>82.85</c:v>
                </c:pt>
                <c:pt idx="12">
                  <c:v>77.55</c:v>
                </c:pt>
                <c:pt idx="13">
                  <c:v>76.23</c:v>
                </c:pt>
                <c:pt idx="14">
                  <c:v>75.67</c:v>
                </c:pt>
                <c:pt idx="15">
                  <c:v>75.540000000000006</c:v>
                </c:pt>
                <c:pt idx="16">
                  <c:v>75.47</c:v>
                </c:pt>
              </c:numCache>
            </c:numRef>
          </c:xVal>
          <c:yVal>
            <c:numRef>
              <c:f>'esb34.43_"point90"'!$E$30:$E$46</c:f>
              <c:numCache>
                <c:formatCode>General</c:formatCode>
                <c:ptCount val="17"/>
                <c:pt idx="0">
                  <c:v>0.34799999999999998</c:v>
                </c:pt>
                <c:pt idx="1">
                  <c:v>0.36899999999999999</c:v>
                </c:pt>
                <c:pt idx="2">
                  <c:v>1.5720000000000001</c:v>
                </c:pt>
                <c:pt idx="3">
                  <c:v>3.472</c:v>
                </c:pt>
                <c:pt idx="4">
                  <c:v>4.54</c:v>
                </c:pt>
                <c:pt idx="5">
                  <c:v>4.4260000000000002</c:v>
                </c:pt>
                <c:pt idx="6">
                  <c:v>4.3310000000000004</c:v>
                </c:pt>
                <c:pt idx="7">
                  <c:v>4.2919999999999998</c:v>
                </c:pt>
                <c:pt idx="8">
                  <c:v>2.919</c:v>
                </c:pt>
                <c:pt idx="9">
                  <c:v>0.14699999999999999</c:v>
                </c:pt>
                <c:pt idx="10">
                  <c:v>0.54300000000000004</c:v>
                </c:pt>
                <c:pt idx="11">
                  <c:v>0.78800000000000003</c:v>
                </c:pt>
                <c:pt idx="12">
                  <c:v>2.7229999999999999</c:v>
                </c:pt>
                <c:pt idx="13">
                  <c:v>3.5579999999999998</c:v>
                </c:pt>
                <c:pt idx="14">
                  <c:v>3.5609999999999999</c:v>
                </c:pt>
                <c:pt idx="15">
                  <c:v>3.5169999999999999</c:v>
                </c:pt>
                <c:pt idx="16">
                  <c:v>2.7709999999999999</c:v>
                </c:pt>
              </c:numCache>
            </c:numRef>
          </c:yVal>
        </c:ser>
        <c:axId val="106310272"/>
        <c:axId val="106332928"/>
      </c:scatterChart>
      <c:valAx>
        <c:axId val="106310272"/>
        <c:scaling>
          <c:orientation val="minMax"/>
        </c:scaling>
        <c:axPos val="b"/>
        <c:title>
          <c:tx>
            <c:rich>
              <a:bodyPr/>
              <a:lstStyle/>
              <a:p>
                <a:pPr>
                  <a:defRPr/>
                </a:pPr>
                <a:r>
                  <a:rPr lang="en-US"/>
                  <a:t>Water temperature, deg</a:t>
                </a:r>
                <a:r>
                  <a:rPr lang="en-US" baseline="0"/>
                  <a:t> F</a:t>
                </a:r>
                <a:endParaRPr lang="en-US"/>
              </a:p>
            </c:rich>
          </c:tx>
          <c:layout/>
        </c:title>
        <c:numFmt formatCode="General" sourceLinked="1"/>
        <c:majorTickMark val="none"/>
        <c:tickLblPos val="nextTo"/>
        <c:crossAx val="106332928"/>
        <c:crosses val="autoZero"/>
        <c:crossBetween val="midCat"/>
      </c:valAx>
      <c:valAx>
        <c:axId val="106332928"/>
        <c:scaling>
          <c:orientation val="minMax"/>
        </c:scaling>
        <c:axPos val="l"/>
        <c:title>
          <c:tx>
            <c:rich>
              <a:bodyPr/>
              <a:lstStyle/>
              <a:p>
                <a:pPr>
                  <a:defRPr/>
                </a:pPr>
                <a:r>
                  <a:rPr lang="en-US"/>
                  <a:t>Water depth, ft</a:t>
                </a:r>
              </a:p>
            </c:rich>
          </c:tx>
          <c:layout/>
        </c:title>
        <c:numFmt formatCode="General" sourceLinked="1"/>
        <c:majorTickMark val="none"/>
        <c:tickLblPos val="nextTo"/>
        <c:crossAx val="106310272"/>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34.43:  Conductivity</a:t>
            </a:r>
            <a:r>
              <a:rPr lang="en-US" baseline="0"/>
              <a:t> profile</a:t>
            </a:r>
            <a:endParaRPr lang="en-US"/>
          </a:p>
        </c:rich>
      </c:tx>
      <c:layout/>
    </c:title>
    <c:plotArea>
      <c:layout/>
      <c:scatterChart>
        <c:scatterStyle val="lineMarker"/>
        <c:ser>
          <c:idx val="0"/>
          <c:order val="0"/>
          <c:spPr>
            <a:ln w="28575">
              <a:noFill/>
            </a:ln>
          </c:spPr>
          <c:xVal>
            <c:numRef>
              <c:f>'esb34.43_"point90"'!$I$30:$I$46</c:f>
              <c:numCache>
                <c:formatCode>General</c:formatCode>
                <c:ptCount val="17"/>
                <c:pt idx="0">
                  <c:v>3045.47</c:v>
                </c:pt>
                <c:pt idx="1">
                  <c:v>3024.98</c:v>
                </c:pt>
                <c:pt idx="2">
                  <c:v>2796.53</c:v>
                </c:pt>
                <c:pt idx="3">
                  <c:v>2734.34</c:v>
                </c:pt>
                <c:pt idx="4">
                  <c:v>2729.66</c:v>
                </c:pt>
                <c:pt idx="5">
                  <c:v>2732.81</c:v>
                </c:pt>
                <c:pt idx="6">
                  <c:v>2732.7</c:v>
                </c:pt>
                <c:pt idx="7">
                  <c:v>2732.29</c:v>
                </c:pt>
                <c:pt idx="8">
                  <c:v>2745.91</c:v>
                </c:pt>
                <c:pt idx="9">
                  <c:v>3016.86</c:v>
                </c:pt>
                <c:pt idx="10">
                  <c:v>3020.22</c:v>
                </c:pt>
                <c:pt idx="11">
                  <c:v>2934.94</c:v>
                </c:pt>
                <c:pt idx="12">
                  <c:v>2783.87</c:v>
                </c:pt>
                <c:pt idx="13">
                  <c:v>2773.44</c:v>
                </c:pt>
                <c:pt idx="14">
                  <c:v>2764.13</c:v>
                </c:pt>
                <c:pt idx="15">
                  <c:v>2756.43</c:v>
                </c:pt>
                <c:pt idx="16">
                  <c:v>2770.71</c:v>
                </c:pt>
              </c:numCache>
            </c:numRef>
          </c:xVal>
          <c:yVal>
            <c:numRef>
              <c:f>'esb34.43_"point90"'!$E$30:$E$46</c:f>
              <c:numCache>
                <c:formatCode>General</c:formatCode>
                <c:ptCount val="17"/>
                <c:pt idx="0">
                  <c:v>0.34799999999999998</c:v>
                </c:pt>
                <c:pt idx="1">
                  <c:v>0.36899999999999999</c:v>
                </c:pt>
                <c:pt idx="2">
                  <c:v>1.5720000000000001</c:v>
                </c:pt>
                <c:pt idx="3">
                  <c:v>3.472</c:v>
                </c:pt>
                <c:pt idx="4">
                  <c:v>4.54</c:v>
                </c:pt>
                <c:pt idx="5">
                  <c:v>4.4260000000000002</c:v>
                </c:pt>
                <c:pt idx="6">
                  <c:v>4.3310000000000004</c:v>
                </c:pt>
                <c:pt idx="7">
                  <c:v>4.2919999999999998</c:v>
                </c:pt>
                <c:pt idx="8">
                  <c:v>2.919</c:v>
                </c:pt>
                <c:pt idx="9">
                  <c:v>0.14699999999999999</c:v>
                </c:pt>
                <c:pt idx="10">
                  <c:v>0.54300000000000004</c:v>
                </c:pt>
                <c:pt idx="11">
                  <c:v>0.78800000000000003</c:v>
                </c:pt>
                <c:pt idx="12">
                  <c:v>2.7229999999999999</c:v>
                </c:pt>
                <c:pt idx="13">
                  <c:v>3.5579999999999998</c:v>
                </c:pt>
                <c:pt idx="14">
                  <c:v>3.5609999999999999</c:v>
                </c:pt>
                <c:pt idx="15">
                  <c:v>3.5169999999999999</c:v>
                </c:pt>
                <c:pt idx="16">
                  <c:v>2.7709999999999999</c:v>
                </c:pt>
              </c:numCache>
            </c:numRef>
          </c:yVal>
        </c:ser>
        <c:axId val="106357120"/>
        <c:axId val="106359040"/>
      </c:scatterChart>
      <c:valAx>
        <c:axId val="106357120"/>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6359040"/>
        <c:crosses val="autoZero"/>
        <c:crossBetween val="midCat"/>
      </c:valAx>
      <c:valAx>
        <c:axId val="106359040"/>
        <c:scaling>
          <c:orientation val="minMax"/>
        </c:scaling>
        <c:axPos val="l"/>
        <c:title>
          <c:tx>
            <c:rich>
              <a:bodyPr/>
              <a:lstStyle/>
              <a:p>
                <a:pPr>
                  <a:defRPr/>
                </a:pPr>
                <a:r>
                  <a:rPr lang="en-US"/>
                  <a:t>Water depth, ft</a:t>
                </a:r>
              </a:p>
            </c:rich>
          </c:tx>
          <c:layout/>
        </c:title>
        <c:numFmt formatCode="General" sourceLinked="1"/>
        <c:majorTickMark val="none"/>
        <c:tickLblPos val="nextTo"/>
        <c:crossAx val="10635712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34.3:  Water temperature profile</a:t>
            </a:r>
          </a:p>
        </c:rich>
      </c:tx>
      <c:layout/>
    </c:title>
    <c:plotArea>
      <c:layout/>
      <c:scatterChart>
        <c:scatterStyle val="lineMarker"/>
        <c:ser>
          <c:idx val="0"/>
          <c:order val="0"/>
          <c:spPr>
            <a:ln w="28575">
              <a:noFill/>
            </a:ln>
          </c:spPr>
          <c:xVal>
            <c:numRef>
              <c:f>('esb34.3'!$D$31:$D$35,'esb34.3'!$D$38:$D$43)</c:f>
              <c:numCache>
                <c:formatCode>General</c:formatCode>
                <c:ptCount val="11"/>
                <c:pt idx="0">
                  <c:v>83.38</c:v>
                </c:pt>
                <c:pt idx="1">
                  <c:v>83.47</c:v>
                </c:pt>
                <c:pt idx="2">
                  <c:v>83.45</c:v>
                </c:pt>
                <c:pt idx="3">
                  <c:v>83.42</c:v>
                </c:pt>
                <c:pt idx="4">
                  <c:v>83.46</c:v>
                </c:pt>
                <c:pt idx="5">
                  <c:v>82.88</c:v>
                </c:pt>
                <c:pt idx="6">
                  <c:v>83.42</c:v>
                </c:pt>
                <c:pt idx="7">
                  <c:v>83.39</c:v>
                </c:pt>
                <c:pt idx="8">
                  <c:v>83.39</c:v>
                </c:pt>
                <c:pt idx="9">
                  <c:v>83.38</c:v>
                </c:pt>
                <c:pt idx="10">
                  <c:v>83.51</c:v>
                </c:pt>
              </c:numCache>
            </c:numRef>
          </c:xVal>
          <c:yVal>
            <c:numRef>
              <c:f>('esb34.3'!$E$31:$E$35,'esb34.3'!$E$38:$E$43)</c:f>
              <c:numCache>
                <c:formatCode>General</c:formatCode>
                <c:ptCount val="11"/>
                <c:pt idx="0">
                  <c:v>0.112</c:v>
                </c:pt>
                <c:pt idx="1">
                  <c:v>0.94899999999999995</c:v>
                </c:pt>
                <c:pt idx="2">
                  <c:v>2.35</c:v>
                </c:pt>
                <c:pt idx="3">
                  <c:v>1.7929999999999999</c:v>
                </c:pt>
                <c:pt idx="4">
                  <c:v>2.133</c:v>
                </c:pt>
                <c:pt idx="5">
                  <c:v>0.52700000000000002</c:v>
                </c:pt>
                <c:pt idx="6">
                  <c:v>2.4449999999999998</c:v>
                </c:pt>
                <c:pt idx="7">
                  <c:v>2.4830000000000001</c:v>
                </c:pt>
                <c:pt idx="8">
                  <c:v>2.4740000000000002</c:v>
                </c:pt>
                <c:pt idx="9">
                  <c:v>2.2509999999999999</c:v>
                </c:pt>
                <c:pt idx="10">
                  <c:v>0.58299999999999996</c:v>
                </c:pt>
              </c:numCache>
            </c:numRef>
          </c:yVal>
        </c:ser>
        <c:axId val="106486016"/>
        <c:axId val="106770816"/>
      </c:scatterChart>
      <c:valAx>
        <c:axId val="10648601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6770816"/>
        <c:crosses val="autoZero"/>
        <c:crossBetween val="midCat"/>
      </c:valAx>
      <c:valAx>
        <c:axId val="106770816"/>
        <c:scaling>
          <c:orientation val="minMax"/>
        </c:scaling>
        <c:axPos val="l"/>
        <c:title>
          <c:tx>
            <c:rich>
              <a:bodyPr/>
              <a:lstStyle/>
              <a:p>
                <a:pPr>
                  <a:defRPr/>
                </a:pPr>
                <a:r>
                  <a:rPr lang="en-US"/>
                  <a:t>Water depth, ft</a:t>
                </a:r>
              </a:p>
            </c:rich>
          </c:tx>
          <c:layout/>
        </c:title>
        <c:numFmt formatCode="General" sourceLinked="1"/>
        <c:majorTickMark val="none"/>
        <c:tickLblPos val="nextTo"/>
        <c:crossAx val="106486016"/>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34.3:  Conductivity profile</a:t>
            </a:r>
          </a:p>
        </c:rich>
      </c:tx>
      <c:layout/>
    </c:title>
    <c:plotArea>
      <c:layout/>
      <c:scatterChart>
        <c:scatterStyle val="lineMarker"/>
        <c:ser>
          <c:idx val="0"/>
          <c:order val="0"/>
          <c:spPr>
            <a:ln w="28575">
              <a:noFill/>
            </a:ln>
          </c:spPr>
          <c:xVal>
            <c:numRef>
              <c:f>('esb34.3'!$I$31:$I$35,'esb34.3'!$I$38:$I$43)</c:f>
              <c:numCache>
                <c:formatCode>General</c:formatCode>
                <c:ptCount val="11"/>
                <c:pt idx="0">
                  <c:v>3033.06</c:v>
                </c:pt>
                <c:pt idx="1">
                  <c:v>3031.8</c:v>
                </c:pt>
                <c:pt idx="2">
                  <c:v>3028.91</c:v>
                </c:pt>
                <c:pt idx="3">
                  <c:v>3031.66</c:v>
                </c:pt>
                <c:pt idx="4">
                  <c:v>3028.52</c:v>
                </c:pt>
                <c:pt idx="5">
                  <c:v>3035.66</c:v>
                </c:pt>
                <c:pt idx="6">
                  <c:v>3025</c:v>
                </c:pt>
                <c:pt idx="7">
                  <c:v>3025.62</c:v>
                </c:pt>
                <c:pt idx="8">
                  <c:v>3024.87</c:v>
                </c:pt>
                <c:pt idx="9">
                  <c:v>3024.12</c:v>
                </c:pt>
                <c:pt idx="10">
                  <c:v>3032.12</c:v>
                </c:pt>
              </c:numCache>
            </c:numRef>
          </c:xVal>
          <c:yVal>
            <c:numRef>
              <c:f>('esb34.3'!$E$31:$E$35,'esb34.3'!$E$38:$E$43)</c:f>
              <c:numCache>
                <c:formatCode>General</c:formatCode>
                <c:ptCount val="11"/>
                <c:pt idx="0">
                  <c:v>0.112</c:v>
                </c:pt>
                <c:pt idx="1">
                  <c:v>0.94899999999999995</c:v>
                </c:pt>
                <c:pt idx="2">
                  <c:v>2.35</c:v>
                </c:pt>
                <c:pt idx="3">
                  <c:v>1.7929999999999999</c:v>
                </c:pt>
                <c:pt idx="4">
                  <c:v>2.133</c:v>
                </c:pt>
                <c:pt idx="5">
                  <c:v>0.52700000000000002</c:v>
                </c:pt>
                <c:pt idx="6">
                  <c:v>2.4449999999999998</c:v>
                </c:pt>
                <c:pt idx="7">
                  <c:v>2.4830000000000001</c:v>
                </c:pt>
                <c:pt idx="8">
                  <c:v>2.4740000000000002</c:v>
                </c:pt>
                <c:pt idx="9">
                  <c:v>2.2509999999999999</c:v>
                </c:pt>
                <c:pt idx="10">
                  <c:v>0.58299999999999996</c:v>
                </c:pt>
              </c:numCache>
            </c:numRef>
          </c:yVal>
        </c:ser>
        <c:axId val="106819584"/>
        <c:axId val="106821504"/>
      </c:scatterChart>
      <c:valAx>
        <c:axId val="106819584"/>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6821504"/>
        <c:crosses val="autoZero"/>
        <c:crossBetween val="midCat"/>
      </c:valAx>
      <c:valAx>
        <c:axId val="106821504"/>
        <c:scaling>
          <c:orientation val="minMax"/>
        </c:scaling>
        <c:axPos val="l"/>
        <c:title>
          <c:tx>
            <c:rich>
              <a:bodyPr/>
              <a:lstStyle/>
              <a:p>
                <a:pPr>
                  <a:defRPr/>
                </a:pPr>
                <a:r>
                  <a:rPr lang="en-US"/>
                  <a:t>Water depth, ft</a:t>
                </a:r>
              </a:p>
            </c:rich>
          </c:tx>
          <c:layout/>
        </c:title>
        <c:numFmt formatCode="General" sourceLinked="1"/>
        <c:majorTickMark val="none"/>
        <c:tickLblPos val="nextTo"/>
        <c:crossAx val="106819584"/>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33.8:  Water temperature profile</a:t>
            </a:r>
          </a:p>
        </c:rich>
      </c:tx>
      <c:layout/>
    </c:title>
    <c:plotArea>
      <c:layout/>
      <c:scatterChart>
        <c:scatterStyle val="lineMarker"/>
        <c:ser>
          <c:idx val="0"/>
          <c:order val="0"/>
          <c:spPr>
            <a:ln w="28575">
              <a:noFill/>
            </a:ln>
          </c:spPr>
          <c:xVal>
            <c:numRef>
              <c:f>('esb33.8'!$B$8:$B$50,'esb33.8'!$B$57:$B$79)</c:f>
              <c:numCache>
                <c:formatCode>General</c:formatCode>
                <c:ptCount val="66"/>
                <c:pt idx="0">
                  <c:v>85.26</c:v>
                </c:pt>
                <c:pt idx="1">
                  <c:v>85.22</c:v>
                </c:pt>
                <c:pt idx="2">
                  <c:v>85.27</c:v>
                </c:pt>
                <c:pt idx="3">
                  <c:v>85.25</c:v>
                </c:pt>
                <c:pt idx="4">
                  <c:v>85.24</c:v>
                </c:pt>
                <c:pt idx="5">
                  <c:v>85.24</c:v>
                </c:pt>
                <c:pt idx="6">
                  <c:v>85.28</c:v>
                </c:pt>
                <c:pt idx="7">
                  <c:v>85.26</c:v>
                </c:pt>
                <c:pt idx="8">
                  <c:v>85.29</c:v>
                </c:pt>
                <c:pt idx="9">
                  <c:v>85.3</c:v>
                </c:pt>
                <c:pt idx="10">
                  <c:v>85.34</c:v>
                </c:pt>
                <c:pt idx="11">
                  <c:v>85.38</c:v>
                </c:pt>
                <c:pt idx="12">
                  <c:v>85.35</c:v>
                </c:pt>
                <c:pt idx="13">
                  <c:v>85.34</c:v>
                </c:pt>
                <c:pt idx="14">
                  <c:v>85.23</c:v>
                </c:pt>
                <c:pt idx="15">
                  <c:v>85.2</c:v>
                </c:pt>
                <c:pt idx="16">
                  <c:v>81.5</c:v>
                </c:pt>
                <c:pt idx="17">
                  <c:v>79.540000000000006</c:v>
                </c:pt>
                <c:pt idx="18">
                  <c:v>76.930000000000007</c:v>
                </c:pt>
                <c:pt idx="19">
                  <c:v>74.48</c:v>
                </c:pt>
                <c:pt idx="20">
                  <c:v>73.790000000000006</c:v>
                </c:pt>
                <c:pt idx="21">
                  <c:v>73.760000000000005</c:v>
                </c:pt>
                <c:pt idx="22">
                  <c:v>73.84</c:v>
                </c:pt>
                <c:pt idx="23">
                  <c:v>73.94</c:v>
                </c:pt>
                <c:pt idx="24">
                  <c:v>74.010000000000005</c:v>
                </c:pt>
                <c:pt idx="25">
                  <c:v>74.069999999999993</c:v>
                </c:pt>
                <c:pt idx="26">
                  <c:v>74.150000000000006</c:v>
                </c:pt>
                <c:pt idx="27">
                  <c:v>74.19</c:v>
                </c:pt>
                <c:pt idx="28">
                  <c:v>74.239999999999995</c:v>
                </c:pt>
                <c:pt idx="29">
                  <c:v>74.28</c:v>
                </c:pt>
                <c:pt idx="30">
                  <c:v>74.31</c:v>
                </c:pt>
                <c:pt idx="31">
                  <c:v>74.34</c:v>
                </c:pt>
                <c:pt idx="32">
                  <c:v>74.349999999999994</c:v>
                </c:pt>
                <c:pt idx="33">
                  <c:v>74.38</c:v>
                </c:pt>
                <c:pt idx="34">
                  <c:v>74.42</c:v>
                </c:pt>
                <c:pt idx="35">
                  <c:v>74.45</c:v>
                </c:pt>
                <c:pt idx="36">
                  <c:v>74.489999999999995</c:v>
                </c:pt>
                <c:pt idx="37">
                  <c:v>74.510000000000005</c:v>
                </c:pt>
                <c:pt idx="38">
                  <c:v>74.540000000000006</c:v>
                </c:pt>
                <c:pt idx="39">
                  <c:v>74.56</c:v>
                </c:pt>
                <c:pt idx="40">
                  <c:v>75.31</c:v>
                </c:pt>
                <c:pt idx="41">
                  <c:v>75.86</c:v>
                </c:pt>
                <c:pt idx="42">
                  <c:v>80.88</c:v>
                </c:pt>
                <c:pt idx="43">
                  <c:v>83.03</c:v>
                </c:pt>
                <c:pt idx="44">
                  <c:v>83.96</c:v>
                </c:pt>
                <c:pt idx="45">
                  <c:v>80.7</c:v>
                </c:pt>
                <c:pt idx="46">
                  <c:v>81.349999999999994</c:v>
                </c:pt>
                <c:pt idx="47">
                  <c:v>77.87</c:v>
                </c:pt>
                <c:pt idx="48">
                  <c:v>76.790000000000006</c:v>
                </c:pt>
                <c:pt idx="49">
                  <c:v>76.09</c:v>
                </c:pt>
                <c:pt idx="50">
                  <c:v>75.599999999999994</c:v>
                </c:pt>
                <c:pt idx="51">
                  <c:v>75.150000000000006</c:v>
                </c:pt>
                <c:pt idx="52">
                  <c:v>74.959999999999994</c:v>
                </c:pt>
                <c:pt idx="53">
                  <c:v>74.569999999999993</c:v>
                </c:pt>
                <c:pt idx="54">
                  <c:v>74.349999999999994</c:v>
                </c:pt>
                <c:pt idx="55">
                  <c:v>74.010000000000005</c:v>
                </c:pt>
                <c:pt idx="56">
                  <c:v>73.86</c:v>
                </c:pt>
                <c:pt idx="57">
                  <c:v>73.73</c:v>
                </c:pt>
                <c:pt idx="58">
                  <c:v>73.599999999999994</c:v>
                </c:pt>
                <c:pt idx="59">
                  <c:v>73.62</c:v>
                </c:pt>
                <c:pt idx="60">
                  <c:v>73.66</c:v>
                </c:pt>
                <c:pt idx="61">
                  <c:v>73.67</c:v>
                </c:pt>
                <c:pt idx="62">
                  <c:v>73.69</c:v>
                </c:pt>
                <c:pt idx="63">
                  <c:v>73.739999999999995</c:v>
                </c:pt>
                <c:pt idx="64">
                  <c:v>74.06</c:v>
                </c:pt>
                <c:pt idx="65">
                  <c:v>74.900000000000006</c:v>
                </c:pt>
              </c:numCache>
            </c:numRef>
          </c:xVal>
          <c:yVal>
            <c:numRef>
              <c:f>('esb33.8'!$C$8:$C$50,'esb33.8'!$C$57:$C$80)</c:f>
              <c:numCache>
                <c:formatCode>General</c:formatCode>
                <c:ptCount val="67"/>
                <c:pt idx="0">
                  <c:v>4.2999999999999997E-2</c:v>
                </c:pt>
                <c:pt idx="1">
                  <c:v>0.129</c:v>
                </c:pt>
                <c:pt idx="2">
                  <c:v>0.113</c:v>
                </c:pt>
                <c:pt idx="3">
                  <c:v>0.14899999999999999</c:v>
                </c:pt>
                <c:pt idx="4">
                  <c:v>0.122</c:v>
                </c:pt>
                <c:pt idx="5">
                  <c:v>0.151</c:v>
                </c:pt>
                <c:pt idx="6">
                  <c:v>0.184</c:v>
                </c:pt>
                <c:pt idx="7">
                  <c:v>0.154</c:v>
                </c:pt>
                <c:pt idx="8">
                  <c:v>0.21099999999999999</c:v>
                </c:pt>
                <c:pt idx="9">
                  <c:v>0.153</c:v>
                </c:pt>
                <c:pt idx="10">
                  <c:v>0.13</c:v>
                </c:pt>
                <c:pt idx="11">
                  <c:v>0.14199999999999999</c:v>
                </c:pt>
                <c:pt idx="12">
                  <c:v>0.17100000000000001</c:v>
                </c:pt>
                <c:pt idx="13">
                  <c:v>0.13600000000000001</c:v>
                </c:pt>
                <c:pt idx="14">
                  <c:v>0.16700000000000001</c:v>
                </c:pt>
                <c:pt idx="15">
                  <c:v>0.16600000000000001</c:v>
                </c:pt>
                <c:pt idx="16">
                  <c:v>2.3109999999999999</c:v>
                </c:pt>
                <c:pt idx="17">
                  <c:v>2.0880000000000001</c:v>
                </c:pt>
                <c:pt idx="18">
                  <c:v>4.0540000000000003</c:v>
                </c:pt>
                <c:pt idx="19">
                  <c:v>8.5570000000000004</c:v>
                </c:pt>
                <c:pt idx="20">
                  <c:v>10.252000000000001</c:v>
                </c:pt>
                <c:pt idx="21">
                  <c:v>10.333</c:v>
                </c:pt>
                <c:pt idx="22">
                  <c:v>10.172000000000001</c:v>
                </c:pt>
                <c:pt idx="23">
                  <c:v>10.147</c:v>
                </c:pt>
                <c:pt idx="24">
                  <c:v>10.044</c:v>
                </c:pt>
                <c:pt idx="25">
                  <c:v>9.8979999999999997</c:v>
                </c:pt>
                <c:pt idx="26">
                  <c:v>9.7910000000000004</c:v>
                </c:pt>
                <c:pt idx="27">
                  <c:v>9.6440000000000001</c:v>
                </c:pt>
                <c:pt idx="28">
                  <c:v>9.3889999999999993</c:v>
                </c:pt>
                <c:pt idx="29">
                  <c:v>8.8800000000000008</c:v>
                </c:pt>
                <c:pt idx="30">
                  <c:v>8.3490000000000002</c:v>
                </c:pt>
                <c:pt idx="31">
                  <c:v>7.7649999999999997</c:v>
                </c:pt>
                <c:pt idx="32">
                  <c:v>7.01</c:v>
                </c:pt>
                <c:pt idx="33">
                  <c:v>6.3860000000000001</c:v>
                </c:pt>
                <c:pt idx="34">
                  <c:v>5.6950000000000003</c:v>
                </c:pt>
                <c:pt idx="35">
                  <c:v>5.5990000000000002</c:v>
                </c:pt>
                <c:pt idx="36">
                  <c:v>5.6180000000000003</c:v>
                </c:pt>
                <c:pt idx="37">
                  <c:v>5.6360000000000001</c:v>
                </c:pt>
                <c:pt idx="38">
                  <c:v>5.5019999999999998</c:v>
                </c:pt>
                <c:pt idx="39">
                  <c:v>4.984</c:v>
                </c:pt>
                <c:pt idx="40">
                  <c:v>4.5490000000000004</c:v>
                </c:pt>
                <c:pt idx="41">
                  <c:v>3.53</c:v>
                </c:pt>
                <c:pt idx="42">
                  <c:v>2.758</c:v>
                </c:pt>
                <c:pt idx="43">
                  <c:v>1.0029999999999999</c:v>
                </c:pt>
                <c:pt idx="44">
                  <c:v>2.3780000000000001</c:v>
                </c:pt>
                <c:pt idx="45">
                  <c:v>2.6970000000000001</c:v>
                </c:pt>
                <c:pt idx="46">
                  <c:v>2.5710000000000002</c:v>
                </c:pt>
                <c:pt idx="47">
                  <c:v>2.5499999999999998</c:v>
                </c:pt>
                <c:pt idx="48">
                  <c:v>2.9239999999999999</c:v>
                </c:pt>
                <c:pt idx="49">
                  <c:v>3.5710000000000002</c:v>
                </c:pt>
                <c:pt idx="50">
                  <c:v>4.3620000000000001</c:v>
                </c:pt>
                <c:pt idx="51">
                  <c:v>4.9279999999999999</c:v>
                </c:pt>
                <c:pt idx="52">
                  <c:v>5.5140000000000002</c:v>
                </c:pt>
                <c:pt idx="53">
                  <c:v>6.6</c:v>
                </c:pt>
                <c:pt idx="54">
                  <c:v>7.8120000000000003</c:v>
                </c:pt>
                <c:pt idx="55">
                  <c:v>9.02</c:v>
                </c:pt>
                <c:pt idx="56">
                  <c:v>9.9369999999999994</c:v>
                </c:pt>
                <c:pt idx="57">
                  <c:v>10.798</c:v>
                </c:pt>
                <c:pt idx="58">
                  <c:v>10.855</c:v>
                </c:pt>
                <c:pt idx="59">
                  <c:v>10.856</c:v>
                </c:pt>
                <c:pt idx="60">
                  <c:v>10.885999999999999</c:v>
                </c:pt>
                <c:pt idx="61">
                  <c:v>10.926</c:v>
                </c:pt>
                <c:pt idx="62">
                  <c:v>9.8979999999999997</c:v>
                </c:pt>
                <c:pt idx="63">
                  <c:v>7.9539999999999997</c:v>
                </c:pt>
                <c:pt idx="64">
                  <c:v>5.86</c:v>
                </c:pt>
                <c:pt idx="65">
                  <c:v>4.3120000000000003</c:v>
                </c:pt>
                <c:pt idx="66">
                  <c:v>2.589</c:v>
                </c:pt>
              </c:numCache>
            </c:numRef>
          </c:yVal>
        </c:ser>
        <c:axId val="104740736"/>
        <c:axId val="104767488"/>
      </c:scatterChart>
      <c:valAx>
        <c:axId val="104740736"/>
        <c:scaling>
          <c:orientation val="minMax"/>
        </c:scaling>
        <c:axPos val="b"/>
        <c:title>
          <c:tx>
            <c:rich>
              <a:bodyPr/>
              <a:lstStyle/>
              <a:p>
                <a:pPr>
                  <a:defRPr/>
                </a:pPr>
                <a:r>
                  <a:rPr lang="en-US"/>
                  <a:t>Water temperature,</a:t>
                </a:r>
                <a:r>
                  <a:rPr lang="en-US" baseline="0"/>
                  <a:t> deg F</a:t>
                </a:r>
                <a:endParaRPr lang="en-US"/>
              </a:p>
            </c:rich>
          </c:tx>
          <c:layout/>
        </c:title>
        <c:numFmt formatCode="General" sourceLinked="1"/>
        <c:majorTickMark val="none"/>
        <c:tickLblPos val="nextTo"/>
        <c:crossAx val="104767488"/>
        <c:crosses val="autoZero"/>
        <c:crossBetween val="midCat"/>
      </c:valAx>
      <c:valAx>
        <c:axId val="104767488"/>
        <c:scaling>
          <c:orientation val="minMax"/>
        </c:scaling>
        <c:axPos val="l"/>
        <c:title>
          <c:tx>
            <c:rich>
              <a:bodyPr/>
              <a:lstStyle/>
              <a:p>
                <a:pPr>
                  <a:defRPr/>
                </a:pPr>
                <a:r>
                  <a:rPr lang="en-US"/>
                  <a:t>Water depth, ft</a:t>
                </a:r>
              </a:p>
            </c:rich>
          </c:tx>
          <c:layout/>
        </c:title>
        <c:numFmt formatCode="General" sourceLinked="1"/>
        <c:majorTickMark val="none"/>
        <c:tickLblPos val="nextTo"/>
        <c:crossAx val="104740736"/>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33.8:  Conductivity profile</a:t>
            </a:r>
          </a:p>
        </c:rich>
      </c:tx>
      <c:layout/>
    </c:title>
    <c:plotArea>
      <c:layout/>
      <c:scatterChart>
        <c:scatterStyle val="lineMarker"/>
        <c:ser>
          <c:idx val="0"/>
          <c:order val="0"/>
          <c:tx>
            <c:v>Sensor moving down</c:v>
          </c:tx>
          <c:spPr>
            <a:ln w="28575">
              <a:noFill/>
            </a:ln>
          </c:spPr>
          <c:xVal>
            <c:numRef>
              <c:f>('esb33.8'!$E$8:$E$29,'esb33.8'!$E$57:$E$75)</c:f>
              <c:numCache>
                <c:formatCode>General</c:formatCode>
                <c:ptCount val="41"/>
                <c:pt idx="0">
                  <c:v>3096</c:v>
                </c:pt>
                <c:pt idx="1">
                  <c:v>3115</c:v>
                </c:pt>
                <c:pt idx="2">
                  <c:v>3133</c:v>
                </c:pt>
                <c:pt idx="3">
                  <c:v>3153</c:v>
                </c:pt>
                <c:pt idx="4">
                  <c:v>3156</c:v>
                </c:pt>
                <c:pt idx="5">
                  <c:v>3157</c:v>
                </c:pt>
                <c:pt idx="6">
                  <c:v>3164</c:v>
                </c:pt>
                <c:pt idx="7">
                  <c:v>3160</c:v>
                </c:pt>
                <c:pt idx="8">
                  <c:v>3159</c:v>
                </c:pt>
                <c:pt idx="9">
                  <c:v>3152</c:v>
                </c:pt>
                <c:pt idx="10">
                  <c:v>3150</c:v>
                </c:pt>
                <c:pt idx="11">
                  <c:v>3146</c:v>
                </c:pt>
                <c:pt idx="12">
                  <c:v>3147</c:v>
                </c:pt>
                <c:pt idx="13">
                  <c:v>3141</c:v>
                </c:pt>
                <c:pt idx="14">
                  <c:v>3128</c:v>
                </c:pt>
                <c:pt idx="15">
                  <c:v>3112</c:v>
                </c:pt>
                <c:pt idx="16">
                  <c:v>3190</c:v>
                </c:pt>
                <c:pt idx="17">
                  <c:v>3232</c:v>
                </c:pt>
                <c:pt idx="18">
                  <c:v>3352</c:v>
                </c:pt>
                <c:pt idx="19">
                  <c:v>3401</c:v>
                </c:pt>
                <c:pt idx="20">
                  <c:v>3382</c:v>
                </c:pt>
                <c:pt idx="21">
                  <c:v>3392</c:v>
                </c:pt>
                <c:pt idx="22">
                  <c:v>3115</c:v>
                </c:pt>
                <c:pt idx="23">
                  <c:v>3107</c:v>
                </c:pt>
                <c:pt idx="24">
                  <c:v>3251</c:v>
                </c:pt>
                <c:pt idx="25">
                  <c:v>3196</c:v>
                </c:pt>
                <c:pt idx="26">
                  <c:v>3281</c:v>
                </c:pt>
                <c:pt idx="27">
                  <c:v>3316</c:v>
                </c:pt>
                <c:pt idx="28">
                  <c:v>3355</c:v>
                </c:pt>
                <c:pt idx="29">
                  <c:v>3391</c:v>
                </c:pt>
                <c:pt idx="30">
                  <c:v>3412</c:v>
                </c:pt>
                <c:pt idx="31">
                  <c:v>3420</c:v>
                </c:pt>
                <c:pt idx="32">
                  <c:v>3424</c:v>
                </c:pt>
                <c:pt idx="33">
                  <c:v>3416</c:v>
                </c:pt>
                <c:pt idx="34">
                  <c:v>3414</c:v>
                </c:pt>
                <c:pt idx="35">
                  <c:v>3415</c:v>
                </c:pt>
                <c:pt idx="36">
                  <c:v>3416</c:v>
                </c:pt>
                <c:pt idx="37">
                  <c:v>3414</c:v>
                </c:pt>
                <c:pt idx="38">
                  <c:v>3422</c:v>
                </c:pt>
                <c:pt idx="39">
                  <c:v>3422</c:v>
                </c:pt>
                <c:pt idx="40">
                  <c:v>3423</c:v>
                </c:pt>
              </c:numCache>
            </c:numRef>
          </c:xVal>
          <c:yVal>
            <c:numRef>
              <c:f>('esb33.8'!$C$8:$C$29,'esb33.8'!$C$57:$C$75)</c:f>
              <c:numCache>
                <c:formatCode>General</c:formatCode>
                <c:ptCount val="41"/>
                <c:pt idx="0">
                  <c:v>4.2999999999999997E-2</c:v>
                </c:pt>
                <c:pt idx="1">
                  <c:v>0.129</c:v>
                </c:pt>
                <c:pt idx="2">
                  <c:v>0.113</c:v>
                </c:pt>
                <c:pt idx="3">
                  <c:v>0.14899999999999999</c:v>
                </c:pt>
                <c:pt idx="4">
                  <c:v>0.122</c:v>
                </c:pt>
                <c:pt idx="5">
                  <c:v>0.151</c:v>
                </c:pt>
                <c:pt idx="6">
                  <c:v>0.184</c:v>
                </c:pt>
                <c:pt idx="7">
                  <c:v>0.154</c:v>
                </c:pt>
                <c:pt idx="8">
                  <c:v>0.21099999999999999</c:v>
                </c:pt>
                <c:pt idx="9">
                  <c:v>0.153</c:v>
                </c:pt>
                <c:pt idx="10">
                  <c:v>0.13</c:v>
                </c:pt>
                <c:pt idx="11">
                  <c:v>0.14199999999999999</c:v>
                </c:pt>
                <c:pt idx="12">
                  <c:v>0.17100000000000001</c:v>
                </c:pt>
                <c:pt idx="13">
                  <c:v>0.13600000000000001</c:v>
                </c:pt>
                <c:pt idx="14">
                  <c:v>0.16700000000000001</c:v>
                </c:pt>
                <c:pt idx="15">
                  <c:v>0.16600000000000001</c:v>
                </c:pt>
                <c:pt idx="16">
                  <c:v>2.3109999999999999</c:v>
                </c:pt>
                <c:pt idx="17">
                  <c:v>2.0880000000000001</c:v>
                </c:pt>
                <c:pt idx="18">
                  <c:v>4.0540000000000003</c:v>
                </c:pt>
                <c:pt idx="19">
                  <c:v>8.5570000000000004</c:v>
                </c:pt>
                <c:pt idx="20">
                  <c:v>10.252000000000001</c:v>
                </c:pt>
                <c:pt idx="21">
                  <c:v>10.333</c:v>
                </c:pt>
                <c:pt idx="22">
                  <c:v>1.0029999999999999</c:v>
                </c:pt>
                <c:pt idx="23">
                  <c:v>2.3780000000000001</c:v>
                </c:pt>
                <c:pt idx="24">
                  <c:v>2.6970000000000001</c:v>
                </c:pt>
                <c:pt idx="25">
                  <c:v>2.5710000000000002</c:v>
                </c:pt>
                <c:pt idx="26">
                  <c:v>2.5499999999999998</c:v>
                </c:pt>
                <c:pt idx="27">
                  <c:v>2.9239999999999999</c:v>
                </c:pt>
                <c:pt idx="28">
                  <c:v>3.5710000000000002</c:v>
                </c:pt>
                <c:pt idx="29">
                  <c:v>4.3620000000000001</c:v>
                </c:pt>
                <c:pt idx="30">
                  <c:v>4.9279999999999999</c:v>
                </c:pt>
                <c:pt idx="31">
                  <c:v>5.5140000000000002</c:v>
                </c:pt>
                <c:pt idx="32">
                  <c:v>6.6</c:v>
                </c:pt>
                <c:pt idx="33">
                  <c:v>7.8120000000000003</c:v>
                </c:pt>
                <c:pt idx="34">
                  <c:v>9.02</c:v>
                </c:pt>
                <c:pt idx="35">
                  <c:v>9.9369999999999994</c:v>
                </c:pt>
                <c:pt idx="36">
                  <c:v>10.798</c:v>
                </c:pt>
                <c:pt idx="37">
                  <c:v>10.855</c:v>
                </c:pt>
                <c:pt idx="38">
                  <c:v>10.856</c:v>
                </c:pt>
                <c:pt idx="39">
                  <c:v>10.885999999999999</c:v>
                </c:pt>
                <c:pt idx="40">
                  <c:v>10.926</c:v>
                </c:pt>
              </c:numCache>
            </c:numRef>
          </c:yVal>
        </c:ser>
        <c:ser>
          <c:idx val="1"/>
          <c:order val="1"/>
          <c:tx>
            <c:v>Sensor moving up</c:v>
          </c:tx>
          <c:spPr>
            <a:ln w="28575">
              <a:noFill/>
            </a:ln>
          </c:spPr>
          <c:xVal>
            <c:numRef>
              <c:f>('esb33.8'!$E$30:$E$50,'esb33.8'!$E$76:$E$80)</c:f>
              <c:numCache>
                <c:formatCode>General</c:formatCode>
                <c:ptCount val="26"/>
                <c:pt idx="0">
                  <c:v>3389</c:v>
                </c:pt>
                <c:pt idx="1">
                  <c:v>3343</c:v>
                </c:pt>
                <c:pt idx="2">
                  <c:v>3285</c:v>
                </c:pt>
                <c:pt idx="3">
                  <c:v>3219</c:v>
                </c:pt>
                <c:pt idx="4">
                  <c:v>3161</c:v>
                </c:pt>
                <c:pt idx="5">
                  <c:v>3125</c:v>
                </c:pt>
                <c:pt idx="6">
                  <c:v>3057</c:v>
                </c:pt>
                <c:pt idx="7">
                  <c:v>3051</c:v>
                </c:pt>
                <c:pt idx="8">
                  <c:v>3045</c:v>
                </c:pt>
                <c:pt idx="9">
                  <c:v>3040</c:v>
                </c:pt>
                <c:pt idx="10">
                  <c:v>3033</c:v>
                </c:pt>
                <c:pt idx="11">
                  <c:v>3027</c:v>
                </c:pt>
                <c:pt idx="12">
                  <c:v>3023</c:v>
                </c:pt>
                <c:pt idx="13">
                  <c:v>3021</c:v>
                </c:pt>
                <c:pt idx="14">
                  <c:v>3019</c:v>
                </c:pt>
                <c:pt idx="15">
                  <c:v>3018</c:v>
                </c:pt>
                <c:pt idx="16">
                  <c:v>3006</c:v>
                </c:pt>
                <c:pt idx="17">
                  <c:v>3022</c:v>
                </c:pt>
                <c:pt idx="18">
                  <c:v>3371</c:v>
                </c:pt>
                <c:pt idx="19">
                  <c:v>3352</c:v>
                </c:pt>
                <c:pt idx="20">
                  <c:v>3228</c:v>
                </c:pt>
                <c:pt idx="21">
                  <c:v>3385</c:v>
                </c:pt>
                <c:pt idx="22">
                  <c:v>3431</c:v>
                </c:pt>
                <c:pt idx="23">
                  <c:v>3447</c:v>
                </c:pt>
                <c:pt idx="24">
                  <c:v>3407</c:v>
                </c:pt>
                <c:pt idx="25">
                  <c:v>3243</c:v>
                </c:pt>
              </c:numCache>
            </c:numRef>
          </c:xVal>
          <c:yVal>
            <c:numRef>
              <c:f>('esb33.8'!$C$30:$C$50,'esb33.8'!$C$76:$C$80)</c:f>
              <c:numCache>
                <c:formatCode>General</c:formatCode>
                <c:ptCount val="26"/>
                <c:pt idx="0">
                  <c:v>10.172000000000001</c:v>
                </c:pt>
                <c:pt idx="1">
                  <c:v>10.147</c:v>
                </c:pt>
                <c:pt idx="2">
                  <c:v>10.044</c:v>
                </c:pt>
                <c:pt idx="3">
                  <c:v>9.8979999999999997</c:v>
                </c:pt>
                <c:pt idx="4">
                  <c:v>9.7910000000000004</c:v>
                </c:pt>
                <c:pt idx="5">
                  <c:v>9.6440000000000001</c:v>
                </c:pt>
                <c:pt idx="6">
                  <c:v>9.3889999999999993</c:v>
                </c:pt>
                <c:pt idx="7">
                  <c:v>8.8800000000000008</c:v>
                </c:pt>
                <c:pt idx="8">
                  <c:v>8.3490000000000002</c:v>
                </c:pt>
                <c:pt idx="9">
                  <c:v>7.7649999999999997</c:v>
                </c:pt>
                <c:pt idx="10">
                  <c:v>7.01</c:v>
                </c:pt>
                <c:pt idx="11">
                  <c:v>6.3860000000000001</c:v>
                </c:pt>
                <c:pt idx="12">
                  <c:v>5.6950000000000003</c:v>
                </c:pt>
                <c:pt idx="13">
                  <c:v>5.5990000000000002</c:v>
                </c:pt>
                <c:pt idx="14">
                  <c:v>5.6180000000000003</c:v>
                </c:pt>
                <c:pt idx="15">
                  <c:v>5.6360000000000001</c:v>
                </c:pt>
                <c:pt idx="16">
                  <c:v>5.5019999999999998</c:v>
                </c:pt>
                <c:pt idx="17">
                  <c:v>4.984</c:v>
                </c:pt>
                <c:pt idx="18">
                  <c:v>4.5490000000000004</c:v>
                </c:pt>
                <c:pt idx="19">
                  <c:v>3.53</c:v>
                </c:pt>
                <c:pt idx="20">
                  <c:v>2.758</c:v>
                </c:pt>
                <c:pt idx="21">
                  <c:v>9.8979999999999997</c:v>
                </c:pt>
                <c:pt idx="22">
                  <c:v>7.9539999999999997</c:v>
                </c:pt>
                <c:pt idx="23">
                  <c:v>5.86</c:v>
                </c:pt>
                <c:pt idx="24">
                  <c:v>4.3120000000000003</c:v>
                </c:pt>
                <c:pt idx="25">
                  <c:v>2.589</c:v>
                </c:pt>
              </c:numCache>
            </c:numRef>
          </c:yVal>
        </c:ser>
        <c:axId val="106235008"/>
        <c:axId val="106236928"/>
      </c:scatterChart>
      <c:valAx>
        <c:axId val="106235008"/>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6236928"/>
        <c:crosses val="autoZero"/>
        <c:crossBetween val="midCat"/>
      </c:valAx>
      <c:valAx>
        <c:axId val="106236928"/>
        <c:scaling>
          <c:orientation val="minMax"/>
        </c:scaling>
        <c:axPos val="l"/>
        <c:title>
          <c:tx>
            <c:rich>
              <a:bodyPr/>
              <a:lstStyle/>
              <a:p>
                <a:pPr>
                  <a:defRPr/>
                </a:pPr>
                <a:r>
                  <a:rPr lang="en-US"/>
                  <a:t>Water depth, ft</a:t>
                </a:r>
              </a:p>
            </c:rich>
          </c:tx>
          <c:layout/>
        </c:title>
        <c:numFmt formatCode="General" sourceLinked="1"/>
        <c:majorTickMark val="none"/>
        <c:tickLblPos val="nextTo"/>
        <c:crossAx val="106235008"/>
        <c:crosses val="autoZero"/>
        <c:crossBetween val="midCat"/>
      </c:valAx>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Variation</a:t>
            </a:r>
            <a:r>
              <a:rPr lang="en-US" baseline="0"/>
              <a:t> of Temperature Gradient with Depth</a:t>
            </a:r>
          </a:p>
        </c:rich>
      </c:tx>
      <c:layout/>
    </c:title>
    <c:plotArea>
      <c:layout/>
      <c:scatterChart>
        <c:scatterStyle val="lineMarker"/>
        <c:ser>
          <c:idx val="0"/>
          <c:order val="0"/>
          <c:spPr>
            <a:ln w="28575">
              <a:noFill/>
            </a:ln>
          </c:spPr>
          <c:xVal>
            <c:numRef>
              <c:f>'sjr206.99'!$L$31:$L$75</c:f>
              <c:numCache>
                <c:formatCode>General</c:formatCode>
                <c:ptCount val="45"/>
                <c:pt idx="0">
                  <c:v>1.3569739952718936</c:v>
                </c:pt>
                <c:pt idx="1">
                  <c:v>6.9532163742690702</c:v>
                </c:pt>
                <c:pt idx="2">
                  <c:v>18.589112602535362</c:v>
                </c:pt>
                <c:pt idx="3">
                  <c:v>4.8494623655913758</c:v>
                </c:pt>
                <c:pt idx="4">
                  <c:v>6.0088316028165742</c:v>
                </c:pt>
                <c:pt idx="5">
                  <c:v>4.240655401945693</c:v>
                </c:pt>
                <c:pt idx="6">
                  <c:v>3.0499058380414654</c:v>
                </c:pt>
                <c:pt idx="7">
                  <c:v>2.0684684684684562</c:v>
                </c:pt>
                <c:pt idx="8">
                  <c:v>19.930555555555742</c:v>
                </c:pt>
                <c:pt idx="9">
                  <c:v>0.65273631840794022</c:v>
                </c:pt>
                <c:pt idx="10">
                  <c:v>7.2986203827336685E-2</c:v>
                </c:pt>
                <c:pt idx="11">
                  <c:v>0.44397363465160838</c:v>
                </c:pt>
                <c:pt idx="12">
                  <c:v>0.3449001051524519</c:v>
                </c:pt>
                <c:pt idx="13">
                  <c:v>9.9033816425120182</c:v>
                </c:pt>
                <c:pt idx="14">
                  <c:v>0.84081358211463986</c:v>
                </c:pt>
                <c:pt idx="15">
                  <c:v>-37.620071684586541</c:v>
                </c:pt>
                <c:pt idx="16">
                  <c:v>-1.9181286549698133</c:v>
                </c:pt>
                <c:pt idx="17">
                  <c:v>2.3607112616426682</c:v>
                </c:pt>
                <c:pt idx="18">
                  <c:v>3.0917324907846084</c:v>
                </c:pt>
                <c:pt idx="19">
                  <c:v>2.4038738385028333</c:v>
                </c:pt>
                <c:pt idx="20">
                  <c:v>5.3657272432782568</c:v>
                </c:pt>
                <c:pt idx="21">
                  <c:v>1.1905626134301319</c:v>
                </c:pt>
                <c:pt idx="22">
                  <c:v>2.0656770130454136</c:v>
                </c:pt>
                <c:pt idx="23">
                  <c:v>0.77981562348375666</c:v>
                </c:pt>
                <c:pt idx="24">
                  <c:v>0.91895585622522147</c:v>
                </c:pt>
                <c:pt idx="25">
                  <c:v>0.91903381642514059</c:v>
                </c:pt>
                <c:pt idx="26">
                  <c:v>-0.68178382464095366</c:v>
                </c:pt>
                <c:pt idx="27">
                  <c:v>0.12625096227869578</c:v>
                </c:pt>
                <c:pt idx="28">
                  <c:v>1.1006711409396026</c:v>
                </c:pt>
                <c:pt idx="29">
                  <c:v>0.17030114226356977</c:v>
                </c:pt>
                <c:pt idx="30">
                  <c:v>0.12067696835918393</c:v>
                </c:pt>
                <c:pt idx="31">
                  <c:v>0.41650793650779933</c:v>
                </c:pt>
                <c:pt idx="32">
                  <c:v>-0.71459694989083333</c:v>
                </c:pt>
                <c:pt idx="33">
                  <c:v>-1.4936247723131515</c:v>
                </c:pt>
                <c:pt idx="34">
                  <c:v>-0.93447293447376023</c:v>
                </c:pt>
                <c:pt idx="35">
                  <c:v>0</c:v>
                </c:pt>
                <c:pt idx="36">
                  <c:v>-2.9477124183005028</c:v>
                </c:pt>
                <c:pt idx="37">
                  <c:v>0.22885051456478103</c:v>
                </c:pt>
                <c:pt idx="38">
                  <c:v>0.6179579082804979</c:v>
                </c:pt>
                <c:pt idx="39">
                  <c:v>0.7458783399658806</c:v>
                </c:pt>
                <c:pt idx="40">
                  <c:v>0.76490730900933634</c:v>
                </c:pt>
                <c:pt idx="41">
                  <c:v>2.9787072603973992</c:v>
                </c:pt>
                <c:pt idx="42">
                  <c:v>1.6193051458538184</c:v>
                </c:pt>
                <c:pt idx="43">
                  <c:v>1.4094167481264239</c:v>
                </c:pt>
                <c:pt idx="44">
                  <c:v>1.486209613869184</c:v>
                </c:pt>
              </c:numCache>
            </c:numRef>
          </c:xVal>
          <c:yVal>
            <c:numRef>
              <c:f>'sjr206.99'!$J$31:$J$75</c:f>
              <c:numCache>
                <c:formatCode>General</c:formatCode>
                <c:ptCount val="45"/>
                <c:pt idx="0">
                  <c:v>-0.35884146341463419</c:v>
                </c:pt>
                <c:pt idx="1">
                  <c:v>-0.42835365853658541</c:v>
                </c:pt>
                <c:pt idx="2">
                  <c:v>-0.47378048780487808</c:v>
                </c:pt>
                <c:pt idx="3">
                  <c:v>-0.58719512195121948</c:v>
                </c:pt>
                <c:pt idx="4">
                  <c:v>-0.87103658536585382</c:v>
                </c:pt>
                <c:pt idx="5">
                  <c:v>-1.0033536585365854</c:v>
                </c:pt>
                <c:pt idx="6">
                  <c:v>-1.1472560975609756</c:v>
                </c:pt>
                <c:pt idx="7">
                  <c:v>-1.3164634146341463</c:v>
                </c:pt>
                <c:pt idx="8">
                  <c:v>-1.3262195121951219</c:v>
                </c:pt>
                <c:pt idx="9">
                  <c:v>-1.5304878048780488</c:v>
                </c:pt>
                <c:pt idx="10">
                  <c:v>-1.7588414634146343</c:v>
                </c:pt>
                <c:pt idx="11">
                  <c:v>-2.0466463414634148</c:v>
                </c:pt>
                <c:pt idx="12">
                  <c:v>-2.3365853658536584</c:v>
                </c:pt>
                <c:pt idx="13">
                  <c:v>-2.350609756097561</c:v>
                </c:pt>
                <c:pt idx="14">
                  <c:v>-2.7536585365853661</c:v>
                </c:pt>
                <c:pt idx="15">
                  <c:v>-2.7442073170731707</c:v>
                </c:pt>
                <c:pt idx="16">
                  <c:v>-2.75</c:v>
                </c:pt>
                <c:pt idx="17">
                  <c:v>-3.1100609756097564</c:v>
                </c:pt>
                <c:pt idx="18">
                  <c:v>-3.4317073170731711</c:v>
                </c:pt>
                <c:pt idx="19">
                  <c:v>-3.6905487804878052</c:v>
                </c:pt>
                <c:pt idx="20">
                  <c:v>-3.7951219512195125</c:v>
                </c:pt>
                <c:pt idx="21">
                  <c:v>-4.1310975609756104</c:v>
                </c:pt>
                <c:pt idx="22">
                  <c:v>-4.3570121951219516</c:v>
                </c:pt>
                <c:pt idx="23">
                  <c:v>-4.7060975609756097</c:v>
                </c:pt>
                <c:pt idx="24">
                  <c:v>-5.2018292682926832</c:v>
                </c:pt>
                <c:pt idx="25">
                  <c:v>-5.3771341463414641</c:v>
                </c:pt>
                <c:pt idx="26">
                  <c:v>-5.2875000000000005</c:v>
                </c:pt>
                <c:pt idx="27">
                  <c:v>-5.4195121951219516</c:v>
                </c:pt>
                <c:pt idx="28">
                  <c:v>-5.4649390243902447</c:v>
                </c:pt>
                <c:pt idx="29">
                  <c:v>-5.4975609756097565</c:v>
                </c:pt>
                <c:pt idx="30">
                  <c:v>-5.5435975609756101</c:v>
                </c:pt>
                <c:pt idx="31">
                  <c:v>-5.5969512195121958</c:v>
                </c:pt>
                <c:pt idx="32">
                  <c:v>-5.6280487804878057</c:v>
                </c:pt>
                <c:pt idx="33">
                  <c:v>-5.6466463414634154</c:v>
                </c:pt>
                <c:pt idx="34">
                  <c:v>-5.6585365853658534</c:v>
                </c:pt>
                <c:pt idx="35">
                  <c:v>-5.6637195121951232</c:v>
                </c:pt>
                <c:pt idx="36">
                  <c:v>-5.6429878048780493</c:v>
                </c:pt>
                <c:pt idx="37">
                  <c:v>-5.2545731707317076</c:v>
                </c:pt>
                <c:pt idx="38">
                  <c:v>-4.8859756097560973</c:v>
                </c:pt>
                <c:pt idx="39">
                  <c:v>-4.3496951219512194</c:v>
                </c:pt>
                <c:pt idx="40">
                  <c:v>-3.7759146341463414</c:v>
                </c:pt>
                <c:pt idx="41">
                  <c:v>-3.0615853658536585</c:v>
                </c:pt>
                <c:pt idx="42">
                  <c:v>-2.2347560975609757</c:v>
                </c:pt>
                <c:pt idx="43">
                  <c:v>-1.4030487804878051</c:v>
                </c:pt>
                <c:pt idx="44">
                  <c:v>-0.801219512195122</c:v>
                </c:pt>
              </c:numCache>
            </c:numRef>
          </c:yVal>
        </c:ser>
        <c:dLbls/>
        <c:axId val="179876992"/>
        <c:axId val="227448704"/>
      </c:scatterChart>
      <c:valAx>
        <c:axId val="179876992"/>
        <c:scaling>
          <c:orientation val="minMax"/>
        </c:scaling>
        <c:axPos val="b"/>
        <c:title>
          <c:tx>
            <c:rich>
              <a:bodyPr/>
              <a:lstStyle/>
              <a:p>
                <a:pPr>
                  <a:defRPr/>
                </a:pPr>
                <a:r>
                  <a:rPr lang="en-US"/>
                  <a:t>dT/dz,</a:t>
                </a:r>
                <a:r>
                  <a:rPr lang="en-US" baseline="0"/>
                  <a:t> deg C/meter</a:t>
                </a:r>
                <a:endParaRPr lang="en-US"/>
              </a:p>
            </c:rich>
          </c:tx>
          <c:layout/>
        </c:title>
        <c:numFmt formatCode="General" sourceLinked="1"/>
        <c:majorTickMark val="none"/>
        <c:tickLblPos val="nextTo"/>
        <c:crossAx val="227448704"/>
        <c:crosses val="autoZero"/>
        <c:crossBetween val="midCat"/>
      </c:valAx>
      <c:valAx>
        <c:axId val="227448704"/>
        <c:scaling>
          <c:orientation val="minMax"/>
        </c:scaling>
        <c:axPos val="l"/>
        <c:title>
          <c:tx>
            <c:rich>
              <a:bodyPr/>
              <a:lstStyle/>
              <a:p>
                <a:pPr>
                  <a:defRPr/>
                </a:pPr>
                <a:r>
                  <a:rPr lang="en-US"/>
                  <a:t>Water depth,</a:t>
                </a:r>
                <a:r>
                  <a:rPr lang="en-US" baseline="0"/>
                  <a:t> m</a:t>
                </a:r>
                <a:endParaRPr lang="en-US"/>
              </a:p>
            </c:rich>
          </c:tx>
          <c:layout/>
        </c:title>
        <c:numFmt formatCode="General" sourceLinked="1"/>
        <c:majorTickMark val="none"/>
        <c:tickLblPos val="nextTo"/>
        <c:crossAx val="179876992"/>
        <c:crosses val="autoZero"/>
        <c:crossBetween val="midCat"/>
      </c:valAx>
    </c:plotArea>
    <c:plotVisOnly val="1"/>
  </c:chart>
  <c:printSettings>
    <c:headerFooter/>
    <c:pageMargins b="0.75" l="0.7" r="0.7" t="0.75" header="0.3" footer="0.3"/>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33.13:  Water temperature profile</a:t>
            </a:r>
          </a:p>
        </c:rich>
      </c:tx>
      <c:layout/>
    </c:title>
    <c:plotArea>
      <c:layout/>
      <c:scatterChart>
        <c:scatterStyle val="lineMarker"/>
        <c:ser>
          <c:idx val="0"/>
          <c:order val="0"/>
          <c:spPr>
            <a:ln w="28575">
              <a:noFill/>
            </a:ln>
          </c:spPr>
          <c:xVal>
            <c:numRef>
              <c:f>('esb33.13'!$B$8:$B$29,'esb33.13'!$B$36:$B$60,'esb33.13'!$B$62:$B$94,'esb33.13'!$B$96:$B$98)</c:f>
              <c:numCache>
                <c:formatCode>General</c:formatCode>
                <c:ptCount val="83"/>
                <c:pt idx="0">
                  <c:v>83.09</c:v>
                </c:pt>
                <c:pt idx="1">
                  <c:v>83.2</c:v>
                </c:pt>
                <c:pt idx="2">
                  <c:v>80.92</c:v>
                </c:pt>
                <c:pt idx="3">
                  <c:v>80.260000000000005</c:v>
                </c:pt>
                <c:pt idx="4">
                  <c:v>79.22</c:v>
                </c:pt>
                <c:pt idx="5">
                  <c:v>77.78</c:v>
                </c:pt>
                <c:pt idx="6">
                  <c:v>77.47</c:v>
                </c:pt>
                <c:pt idx="7">
                  <c:v>77.33</c:v>
                </c:pt>
                <c:pt idx="8">
                  <c:v>77.319999999999993</c:v>
                </c:pt>
                <c:pt idx="9">
                  <c:v>77.37</c:v>
                </c:pt>
                <c:pt idx="10">
                  <c:v>77.239999999999995</c:v>
                </c:pt>
                <c:pt idx="11">
                  <c:v>77.209999999999994</c:v>
                </c:pt>
                <c:pt idx="12">
                  <c:v>77.2</c:v>
                </c:pt>
                <c:pt idx="13">
                  <c:v>77.2</c:v>
                </c:pt>
                <c:pt idx="14">
                  <c:v>77.069999999999993</c:v>
                </c:pt>
                <c:pt idx="15">
                  <c:v>77.02</c:v>
                </c:pt>
                <c:pt idx="16">
                  <c:v>77.02</c:v>
                </c:pt>
                <c:pt idx="17">
                  <c:v>76.989999999999995</c:v>
                </c:pt>
                <c:pt idx="18">
                  <c:v>76.959999999999994</c:v>
                </c:pt>
                <c:pt idx="19">
                  <c:v>76.900000000000006</c:v>
                </c:pt>
                <c:pt idx="20">
                  <c:v>77.39</c:v>
                </c:pt>
                <c:pt idx="21">
                  <c:v>79.959999999999994</c:v>
                </c:pt>
                <c:pt idx="22">
                  <c:v>82.32</c:v>
                </c:pt>
                <c:pt idx="23">
                  <c:v>81.650000000000006</c:v>
                </c:pt>
                <c:pt idx="24">
                  <c:v>81.040000000000006</c:v>
                </c:pt>
                <c:pt idx="25">
                  <c:v>81.150000000000006</c:v>
                </c:pt>
                <c:pt idx="26">
                  <c:v>81.16</c:v>
                </c:pt>
                <c:pt idx="27">
                  <c:v>81.72</c:v>
                </c:pt>
                <c:pt idx="28">
                  <c:v>81.790000000000006</c:v>
                </c:pt>
                <c:pt idx="29">
                  <c:v>81.61</c:v>
                </c:pt>
                <c:pt idx="30">
                  <c:v>81.25</c:v>
                </c:pt>
                <c:pt idx="31">
                  <c:v>81.06</c:v>
                </c:pt>
                <c:pt idx="32">
                  <c:v>81.13</c:v>
                </c:pt>
                <c:pt idx="33">
                  <c:v>78.87</c:v>
                </c:pt>
                <c:pt idx="34">
                  <c:v>79.2</c:v>
                </c:pt>
                <c:pt idx="35">
                  <c:v>79.14</c:v>
                </c:pt>
                <c:pt idx="36">
                  <c:v>79.349999999999994</c:v>
                </c:pt>
                <c:pt idx="37">
                  <c:v>78.180000000000007</c:v>
                </c:pt>
                <c:pt idx="38">
                  <c:v>78.430000000000007</c:v>
                </c:pt>
                <c:pt idx="39">
                  <c:v>78.61</c:v>
                </c:pt>
                <c:pt idx="40">
                  <c:v>78.28</c:v>
                </c:pt>
                <c:pt idx="41">
                  <c:v>78.05</c:v>
                </c:pt>
                <c:pt idx="42">
                  <c:v>77.59</c:v>
                </c:pt>
                <c:pt idx="43">
                  <c:v>78.67</c:v>
                </c:pt>
                <c:pt idx="44">
                  <c:v>76.849999999999994</c:v>
                </c:pt>
                <c:pt idx="45">
                  <c:v>76.760000000000005</c:v>
                </c:pt>
                <c:pt idx="46">
                  <c:v>76.75</c:v>
                </c:pt>
                <c:pt idx="47">
                  <c:v>79.73</c:v>
                </c:pt>
                <c:pt idx="48">
                  <c:v>79.069999999999993</c:v>
                </c:pt>
                <c:pt idx="49">
                  <c:v>78.959999999999994</c:v>
                </c:pt>
                <c:pt idx="50">
                  <c:v>79.09</c:v>
                </c:pt>
                <c:pt idx="51">
                  <c:v>79.680000000000007</c:v>
                </c:pt>
                <c:pt idx="52">
                  <c:v>79.56</c:v>
                </c:pt>
                <c:pt idx="53">
                  <c:v>79.430000000000007</c:v>
                </c:pt>
                <c:pt idx="54">
                  <c:v>79.16</c:v>
                </c:pt>
                <c:pt idx="55">
                  <c:v>79.03</c:v>
                </c:pt>
                <c:pt idx="56">
                  <c:v>78.75</c:v>
                </c:pt>
                <c:pt idx="57">
                  <c:v>78.489999999999995</c:v>
                </c:pt>
                <c:pt idx="58">
                  <c:v>78.28</c:v>
                </c:pt>
                <c:pt idx="59">
                  <c:v>78.209999999999994</c:v>
                </c:pt>
                <c:pt idx="60">
                  <c:v>77.849999999999994</c:v>
                </c:pt>
                <c:pt idx="61">
                  <c:v>77.84</c:v>
                </c:pt>
                <c:pt idx="62">
                  <c:v>77.05</c:v>
                </c:pt>
                <c:pt idx="63">
                  <c:v>77.040000000000006</c:v>
                </c:pt>
                <c:pt idx="64">
                  <c:v>77.06</c:v>
                </c:pt>
                <c:pt idx="65">
                  <c:v>77.08</c:v>
                </c:pt>
                <c:pt idx="66">
                  <c:v>77.099999999999994</c:v>
                </c:pt>
                <c:pt idx="67">
                  <c:v>77.12</c:v>
                </c:pt>
                <c:pt idx="68">
                  <c:v>77.13</c:v>
                </c:pt>
                <c:pt idx="69">
                  <c:v>77.150000000000006</c:v>
                </c:pt>
                <c:pt idx="70">
                  <c:v>77.16</c:v>
                </c:pt>
                <c:pt idx="71">
                  <c:v>77.180000000000007</c:v>
                </c:pt>
                <c:pt idx="72">
                  <c:v>77.19</c:v>
                </c:pt>
                <c:pt idx="73">
                  <c:v>77.19</c:v>
                </c:pt>
                <c:pt idx="74">
                  <c:v>77.22</c:v>
                </c:pt>
                <c:pt idx="75">
                  <c:v>77.22</c:v>
                </c:pt>
                <c:pt idx="76">
                  <c:v>77.33</c:v>
                </c:pt>
                <c:pt idx="77">
                  <c:v>77.61</c:v>
                </c:pt>
                <c:pt idx="78">
                  <c:v>78.650000000000006</c:v>
                </c:pt>
                <c:pt idx="79">
                  <c:v>82.52</c:v>
                </c:pt>
                <c:pt idx="80">
                  <c:v>84.26</c:v>
                </c:pt>
                <c:pt idx="81">
                  <c:v>83.81</c:v>
                </c:pt>
                <c:pt idx="82">
                  <c:v>83.73</c:v>
                </c:pt>
              </c:numCache>
            </c:numRef>
          </c:xVal>
          <c:yVal>
            <c:numRef>
              <c:f>('esb33.13'!$C$8:$C$29,'esb33.13'!$C$36:$C$60,'esb33.13'!$C$62:$C$94,'esb33.13'!$C$96:$C$98)</c:f>
              <c:numCache>
                <c:formatCode>General</c:formatCode>
                <c:ptCount val="83"/>
                <c:pt idx="0">
                  <c:v>0.112</c:v>
                </c:pt>
                <c:pt idx="1">
                  <c:v>0.17299999999999999</c:v>
                </c:pt>
                <c:pt idx="2">
                  <c:v>1.8919999999999999</c:v>
                </c:pt>
                <c:pt idx="3">
                  <c:v>1.958</c:v>
                </c:pt>
                <c:pt idx="4">
                  <c:v>3.169</c:v>
                </c:pt>
                <c:pt idx="5">
                  <c:v>3.6480000000000001</c:v>
                </c:pt>
                <c:pt idx="6">
                  <c:v>4.1719999999999997</c:v>
                </c:pt>
                <c:pt idx="7">
                  <c:v>4.2519999999999998</c:v>
                </c:pt>
                <c:pt idx="8">
                  <c:v>4.2770000000000001</c:v>
                </c:pt>
                <c:pt idx="9">
                  <c:v>4.2809999999999997</c:v>
                </c:pt>
                <c:pt idx="10">
                  <c:v>4.2649999999999997</c:v>
                </c:pt>
                <c:pt idx="11">
                  <c:v>4.3159999999999998</c:v>
                </c:pt>
                <c:pt idx="12">
                  <c:v>4.3810000000000002</c:v>
                </c:pt>
                <c:pt idx="13">
                  <c:v>4.4450000000000003</c:v>
                </c:pt>
                <c:pt idx="14">
                  <c:v>4.4400000000000004</c:v>
                </c:pt>
                <c:pt idx="15">
                  <c:v>4.4980000000000002</c:v>
                </c:pt>
                <c:pt idx="16">
                  <c:v>4.5190000000000001</c:v>
                </c:pt>
                <c:pt idx="17">
                  <c:v>4.5380000000000003</c:v>
                </c:pt>
                <c:pt idx="18">
                  <c:v>4.5060000000000002</c:v>
                </c:pt>
                <c:pt idx="19">
                  <c:v>4.3719999999999999</c:v>
                </c:pt>
                <c:pt idx="20">
                  <c:v>3.6869999999999998</c:v>
                </c:pt>
                <c:pt idx="21">
                  <c:v>1.3859999999999999</c:v>
                </c:pt>
                <c:pt idx="22">
                  <c:v>0.71</c:v>
                </c:pt>
                <c:pt idx="23">
                  <c:v>1.0629999999999999</c:v>
                </c:pt>
                <c:pt idx="24">
                  <c:v>1.341</c:v>
                </c:pt>
                <c:pt idx="25">
                  <c:v>1.254</c:v>
                </c:pt>
                <c:pt idx="26">
                  <c:v>1.1220000000000001</c:v>
                </c:pt>
                <c:pt idx="27">
                  <c:v>0.75900000000000001</c:v>
                </c:pt>
                <c:pt idx="28">
                  <c:v>0.81200000000000006</c:v>
                </c:pt>
                <c:pt idx="29">
                  <c:v>1.163</c:v>
                </c:pt>
                <c:pt idx="30">
                  <c:v>1.4810000000000001</c:v>
                </c:pt>
                <c:pt idx="31">
                  <c:v>1.968</c:v>
                </c:pt>
                <c:pt idx="32">
                  <c:v>1.3120000000000001</c:v>
                </c:pt>
                <c:pt idx="33">
                  <c:v>3.4710000000000001</c:v>
                </c:pt>
                <c:pt idx="34">
                  <c:v>3.4550000000000001</c:v>
                </c:pt>
                <c:pt idx="35">
                  <c:v>3.528</c:v>
                </c:pt>
                <c:pt idx="36">
                  <c:v>3.9049999999999998</c:v>
                </c:pt>
                <c:pt idx="37">
                  <c:v>3.8690000000000002</c:v>
                </c:pt>
                <c:pt idx="38">
                  <c:v>3.85</c:v>
                </c:pt>
                <c:pt idx="39">
                  <c:v>3.8650000000000002</c:v>
                </c:pt>
                <c:pt idx="40">
                  <c:v>3.948</c:v>
                </c:pt>
                <c:pt idx="41">
                  <c:v>3.6349999999999998</c:v>
                </c:pt>
                <c:pt idx="42">
                  <c:v>3.2429999999999999</c:v>
                </c:pt>
                <c:pt idx="43">
                  <c:v>4.1539999999999999</c:v>
                </c:pt>
                <c:pt idx="44">
                  <c:v>4.1630000000000003</c:v>
                </c:pt>
                <c:pt idx="45">
                  <c:v>4.1820000000000004</c:v>
                </c:pt>
                <c:pt idx="46">
                  <c:v>3.9630000000000001</c:v>
                </c:pt>
                <c:pt idx="47">
                  <c:v>3.1469999999999998</c:v>
                </c:pt>
                <c:pt idx="48">
                  <c:v>3.036</c:v>
                </c:pt>
                <c:pt idx="49">
                  <c:v>2.976</c:v>
                </c:pt>
                <c:pt idx="50">
                  <c:v>2.92</c:v>
                </c:pt>
                <c:pt idx="51">
                  <c:v>2.851</c:v>
                </c:pt>
                <c:pt idx="52">
                  <c:v>2.8839999999999999</c:v>
                </c:pt>
                <c:pt idx="53">
                  <c:v>2.931</c:v>
                </c:pt>
                <c:pt idx="54">
                  <c:v>2.9950000000000001</c:v>
                </c:pt>
                <c:pt idx="55">
                  <c:v>3.01</c:v>
                </c:pt>
                <c:pt idx="56">
                  <c:v>3.2109999999999999</c:v>
                </c:pt>
                <c:pt idx="57">
                  <c:v>3.3130000000000002</c:v>
                </c:pt>
                <c:pt idx="58">
                  <c:v>3.1339999999999999</c:v>
                </c:pt>
                <c:pt idx="59">
                  <c:v>3.5910000000000002</c:v>
                </c:pt>
                <c:pt idx="60">
                  <c:v>4.0010000000000003</c:v>
                </c:pt>
                <c:pt idx="61">
                  <c:v>4.2789999999999999</c:v>
                </c:pt>
                <c:pt idx="62">
                  <c:v>4.2910000000000004</c:v>
                </c:pt>
                <c:pt idx="63">
                  <c:v>4.3860000000000001</c:v>
                </c:pt>
                <c:pt idx="64">
                  <c:v>4.4470000000000001</c:v>
                </c:pt>
                <c:pt idx="65">
                  <c:v>4.5430000000000001</c:v>
                </c:pt>
                <c:pt idx="66">
                  <c:v>4.6050000000000004</c:v>
                </c:pt>
                <c:pt idx="67">
                  <c:v>4.6520000000000001</c:v>
                </c:pt>
                <c:pt idx="68">
                  <c:v>4.649</c:v>
                </c:pt>
                <c:pt idx="69">
                  <c:v>4.4939999999999998</c:v>
                </c:pt>
                <c:pt idx="70">
                  <c:v>4.4710000000000001</c:v>
                </c:pt>
                <c:pt idx="71">
                  <c:v>4.3970000000000002</c:v>
                </c:pt>
                <c:pt idx="72">
                  <c:v>4.3390000000000004</c:v>
                </c:pt>
                <c:pt idx="73">
                  <c:v>4.3280000000000003</c:v>
                </c:pt>
                <c:pt idx="74">
                  <c:v>4.3</c:v>
                </c:pt>
                <c:pt idx="75">
                  <c:v>4.2549999999999999</c:v>
                </c:pt>
                <c:pt idx="76">
                  <c:v>4.1260000000000003</c:v>
                </c:pt>
                <c:pt idx="77">
                  <c:v>4.0110000000000001</c:v>
                </c:pt>
                <c:pt idx="78">
                  <c:v>2.5630000000000002</c:v>
                </c:pt>
                <c:pt idx="79">
                  <c:v>1.1599999999999999</c:v>
                </c:pt>
                <c:pt idx="80">
                  <c:v>0.91300000000000003</c:v>
                </c:pt>
                <c:pt idx="81">
                  <c:v>0.99399999999999999</c:v>
                </c:pt>
                <c:pt idx="82">
                  <c:v>1.026</c:v>
                </c:pt>
              </c:numCache>
            </c:numRef>
          </c:yVal>
        </c:ser>
        <c:axId val="106889600"/>
        <c:axId val="106891520"/>
      </c:scatterChart>
      <c:valAx>
        <c:axId val="10688960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6891520"/>
        <c:crosses val="autoZero"/>
        <c:crossBetween val="midCat"/>
      </c:valAx>
      <c:valAx>
        <c:axId val="106891520"/>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10688960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a:t>
            </a:r>
            <a:r>
              <a:rPr lang="en-US" baseline="0"/>
              <a:t> 33.13:  Conductivity profile</a:t>
            </a:r>
            <a:endParaRPr lang="en-US"/>
          </a:p>
        </c:rich>
      </c:tx>
      <c:layout/>
    </c:title>
    <c:plotArea>
      <c:layout/>
      <c:scatterChart>
        <c:scatterStyle val="lineMarker"/>
        <c:ser>
          <c:idx val="0"/>
          <c:order val="0"/>
          <c:spPr>
            <a:ln w="28575">
              <a:noFill/>
            </a:ln>
          </c:spPr>
          <c:xVal>
            <c:numRef>
              <c:f>('esb33.13'!$E$8:$E$29,'esb33.13'!$E$36:$E$60,'esb33.13'!$E$62:$E$94,'esb33.13'!$E$96:$E$98)</c:f>
              <c:numCache>
                <c:formatCode>General</c:formatCode>
                <c:ptCount val="83"/>
                <c:pt idx="0">
                  <c:v>3597</c:v>
                </c:pt>
                <c:pt idx="1">
                  <c:v>3588</c:v>
                </c:pt>
                <c:pt idx="2">
                  <c:v>3553</c:v>
                </c:pt>
                <c:pt idx="3">
                  <c:v>3516</c:v>
                </c:pt>
                <c:pt idx="4">
                  <c:v>3416</c:v>
                </c:pt>
                <c:pt idx="5">
                  <c:v>3624</c:v>
                </c:pt>
                <c:pt idx="6">
                  <c:v>3797</c:v>
                </c:pt>
                <c:pt idx="7">
                  <c:v>3806</c:v>
                </c:pt>
                <c:pt idx="8">
                  <c:v>3790</c:v>
                </c:pt>
                <c:pt idx="9">
                  <c:v>3778</c:v>
                </c:pt>
                <c:pt idx="10">
                  <c:v>3724</c:v>
                </c:pt>
                <c:pt idx="11">
                  <c:v>3406</c:v>
                </c:pt>
                <c:pt idx="12">
                  <c:v>3734</c:v>
                </c:pt>
                <c:pt idx="13">
                  <c:v>3948</c:v>
                </c:pt>
                <c:pt idx="14">
                  <c:v>3943</c:v>
                </c:pt>
                <c:pt idx="15">
                  <c:v>3957</c:v>
                </c:pt>
                <c:pt idx="16">
                  <c:v>4265</c:v>
                </c:pt>
                <c:pt idx="17">
                  <c:v>4186</c:v>
                </c:pt>
                <c:pt idx="18">
                  <c:v>4216</c:v>
                </c:pt>
                <c:pt idx="19">
                  <c:v>3872</c:v>
                </c:pt>
                <c:pt idx="20">
                  <c:v>3617</c:v>
                </c:pt>
                <c:pt idx="21">
                  <c:v>3589</c:v>
                </c:pt>
                <c:pt idx="22">
                  <c:v>3575</c:v>
                </c:pt>
                <c:pt idx="23">
                  <c:v>3580</c:v>
                </c:pt>
                <c:pt idx="24">
                  <c:v>3594</c:v>
                </c:pt>
                <c:pt idx="25">
                  <c:v>3572</c:v>
                </c:pt>
                <c:pt idx="26">
                  <c:v>3583</c:v>
                </c:pt>
                <c:pt idx="27">
                  <c:v>3602</c:v>
                </c:pt>
                <c:pt idx="28">
                  <c:v>3549</c:v>
                </c:pt>
                <c:pt idx="29">
                  <c:v>3563</c:v>
                </c:pt>
                <c:pt idx="30">
                  <c:v>3577</c:v>
                </c:pt>
                <c:pt idx="31">
                  <c:v>3512</c:v>
                </c:pt>
                <c:pt idx="32">
                  <c:v>3543</c:v>
                </c:pt>
                <c:pt idx="33">
                  <c:v>3575</c:v>
                </c:pt>
                <c:pt idx="34">
                  <c:v>3540</c:v>
                </c:pt>
                <c:pt idx="35">
                  <c:v>3543</c:v>
                </c:pt>
                <c:pt idx="36">
                  <c:v>3511</c:v>
                </c:pt>
                <c:pt idx="37">
                  <c:v>3568</c:v>
                </c:pt>
                <c:pt idx="38">
                  <c:v>3563</c:v>
                </c:pt>
                <c:pt idx="39">
                  <c:v>3547</c:v>
                </c:pt>
                <c:pt idx="40">
                  <c:v>3555</c:v>
                </c:pt>
                <c:pt idx="41">
                  <c:v>3541</c:v>
                </c:pt>
                <c:pt idx="42">
                  <c:v>3575</c:v>
                </c:pt>
                <c:pt idx="43">
                  <c:v>3494</c:v>
                </c:pt>
                <c:pt idx="44">
                  <c:v>3601</c:v>
                </c:pt>
                <c:pt idx="45">
                  <c:v>3610</c:v>
                </c:pt>
                <c:pt idx="46">
                  <c:v>3590</c:v>
                </c:pt>
                <c:pt idx="47">
                  <c:v>3570</c:v>
                </c:pt>
                <c:pt idx="48">
                  <c:v>3570</c:v>
                </c:pt>
                <c:pt idx="49">
                  <c:v>3560</c:v>
                </c:pt>
                <c:pt idx="50">
                  <c:v>3571</c:v>
                </c:pt>
                <c:pt idx="51">
                  <c:v>3575</c:v>
                </c:pt>
                <c:pt idx="52">
                  <c:v>3569</c:v>
                </c:pt>
                <c:pt idx="53">
                  <c:v>3570</c:v>
                </c:pt>
                <c:pt idx="54">
                  <c:v>3545</c:v>
                </c:pt>
                <c:pt idx="55">
                  <c:v>3499</c:v>
                </c:pt>
                <c:pt idx="56">
                  <c:v>3590</c:v>
                </c:pt>
                <c:pt idx="57">
                  <c:v>3703</c:v>
                </c:pt>
                <c:pt idx="58">
                  <c:v>3441</c:v>
                </c:pt>
                <c:pt idx="59">
                  <c:v>3513</c:v>
                </c:pt>
                <c:pt idx="60">
                  <c:v>3871</c:v>
                </c:pt>
                <c:pt idx="61">
                  <c:v>3965</c:v>
                </c:pt>
                <c:pt idx="62">
                  <c:v>4178</c:v>
                </c:pt>
                <c:pt idx="63">
                  <c:v>4372</c:v>
                </c:pt>
                <c:pt idx="64">
                  <c:v>4505</c:v>
                </c:pt>
                <c:pt idx="65">
                  <c:v>4414</c:v>
                </c:pt>
                <c:pt idx="66">
                  <c:v>4469</c:v>
                </c:pt>
                <c:pt idx="67">
                  <c:v>4678</c:v>
                </c:pt>
                <c:pt idx="68">
                  <c:v>4484</c:v>
                </c:pt>
                <c:pt idx="69">
                  <c:v>3953</c:v>
                </c:pt>
                <c:pt idx="70">
                  <c:v>3926</c:v>
                </c:pt>
                <c:pt idx="71">
                  <c:v>3922</c:v>
                </c:pt>
                <c:pt idx="72">
                  <c:v>3932</c:v>
                </c:pt>
                <c:pt idx="73">
                  <c:v>3869</c:v>
                </c:pt>
                <c:pt idx="74">
                  <c:v>3871</c:v>
                </c:pt>
                <c:pt idx="75">
                  <c:v>3793</c:v>
                </c:pt>
                <c:pt idx="76">
                  <c:v>3610</c:v>
                </c:pt>
                <c:pt idx="77">
                  <c:v>3587</c:v>
                </c:pt>
                <c:pt idx="78">
                  <c:v>3629</c:v>
                </c:pt>
                <c:pt idx="79">
                  <c:v>3640</c:v>
                </c:pt>
                <c:pt idx="80">
                  <c:v>3591</c:v>
                </c:pt>
                <c:pt idx="81">
                  <c:v>3592</c:v>
                </c:pt>
                <c:pt idx="82">
                  <c:v>3602</c:v>
                </c:pt>
              </c:numCache>
            </c:numRef>
          </c:xVal>
          <c:yVal>
            <c:numRef>
              <c:f>('esb33.13'!$C$8:$C$29,'esb33.13'!$C$36:$C$60,'esb33.13'!$C$62:$C$94,'esb33.13'!$C$96:$C$98)</c:f>
              <c:numCache>
                <c:formatCode>General</c:formatCode>
                <c:ptCount val="83"/>
                <c:pt idx="0">
                  <c:v>0.112</c:v>
                </c:pt>
                <c:pt idx="1">
                  <c:v>0.17299999999999999</c:v>
                </c:pt>
                <c:pt idx="2">
                  <c:v>1.8919999999999999</c:v>
                </c:pt>
                <c:pt idx="3">
                  <c:v>1.958</c:v>
                </c:pt>
                <c:pt idx="4">
                  <c:v>3.169</c:v>
                </c:pt>
                <c:pt idx="5">
                  <c:v>3.6480000000000001</c:v>
                </c:pt>
                <c:pt idx="6">
                  <c:v>4.1719999999999997</c:v>
                </c:pt>
                <c:pt idx="7">
                  <c:v>4.2519999999999998</c:v>
                </c:pt>
                <c:pt idx="8">
                  <c:v>4.2770000000000001</c:v>
                </c:pt>
                <c:pt idx="9">
                  <c:v>4.2809999999999997</c:v>
                </c:pt>
                <c:pt idx="10">
                  <c:v>4.2649999999999997</c:v>
                </c:pt>
                <c:pt idx="11">
                  <c:v>4.3159999999999998</c:v>
                </c:pt>
                <c:pt idx="12">
                  <c:v>4.3810000000000002</c:v>
                </c:pt>
                <c:pt idx="13">
                  <c:v>4.4450000000000003</c:v>
                </c:pt>
                <c:pt idx="14">
                  <c:v>4.4400000000000004</c:v>
                </c:pt>
                <c:pt idx="15">
                  <c:v>4.4980000000000002</c:v>
                </c:pt>
                <c:pt idx="16">
                  <c:v>4.5190000000000001</c:v>
                </c:pt>
                <c:pt idx="17">
                  <c:v>4.5380000000000003</c:v>
                </c:pt>
                <c:pt idx="18">
                  <c:v>4.5060000000000002</c:v>
                </c:pt>
                <c:pt idx="19">
                  <c:v>4.3719999999999999</c:v>
                </c:pt>
                <c:pt idx="20">
                  <c:v>3.6869999999999998</c:v>
                </c:pt>
                <c:pt idx="21">
                  <c:v>1.3859999999999999</c:v>
                </c:pt>
                <c:pt idx="22">
                  <c:v>0.71</c:v>
                </c:pt>
                <c:pt idx="23">
                  <c:v>1.0629999999999999</c:v>
                </c:pt>
                <c:pt idx="24">
                  <c:v>1.341</c:v>
                </c:pt>
                <c:pt idx="25">
                  <c:v>1.254</c:v>
                </c:pt>
                <c:pt idx="26">
                  <c:v>1.1220000000000001</c:v>
                </c:pt>
                <c:pt idx="27">
                  <c:v>0.75900000000000001</c:v>
                </c:pt>
                <c:pt idx="28">
                  <c:v>0.81200000000000006</c:v>
                </c:pt>
                <c:pt idx="29">
                  <c:v>1.163</c:v>
                </c:pt>
                <c:pt idx="30">
                  <c:v>1.4810000000000001</c:v>
                </c:pt>
                <c:pt idx="31">
                  <c:v>1.968</c:v>
                </c:pt>
                <c:pt idx="32">
                  <c:v>1.3120000000000001</c:v>
                </c:pt>
                <c:pt idx="33">
                  <c:v>3.4710000000000001</c:v>
                </c:pt>
                <c:pt idx="34">
                  <c:v>3.4550000000000001</c:v>
                </c:pt>
                <c:pt idx="35">
                  <c:v>3.528</c:v>
                </c:pt>
                <c:pt idx="36">
                  <c:v>3.9049999999999998</c:v>
                </c:pt>
                <c:pt idx="37">
                  <c:v>3.8690000000000002</c:v>
                </c:pt>
                <c:pt idx="38">
                  <c:v>3.85</c:v>
                </c:pt>
                <c:pt idx="39">
                  <c:v>3.8650000000000002</c:v>
                </c:pt>
                <c:pt idx="40">
                  <c:v>3.948</c:v>
                </c:pt>
                <c:pt idx="41">
                  <c:v>3.6349999999999998</c:v>
                </c:pt>
                <c:pt idx="42">
                  <c:v>3.2429999999999999</c:v>
                </c:pt>
                <c:pt idx="43">
                  <c:v>4.1539999999999999</c:v>
                </c:pt>
                <c:pt idx="44">
                  <c:v>4.1630000000000003</c:v>
                </c:pt>
                <c:pt idx="45">
                  <c:v>4.1820000000000004</c:v>
                </c:pt>
                <c:pt idx="46">
                  <c:v>3.9630000000000001</c:v>
                </c:pt>
                <c:pt idx="47">
                  <c:v>3.1469999999999998</c:v>
                </c:pt>
                <c:pt idx="48">
                  <c:v>3.036</c:v>
                </c:pt>
                <c:pt idx="49">
                  <c:v>2.976</c:v>
                </c:pt>
                <c:pt idx="50">
                  <c:v>2.92</c:v>
                </c:pt>
                <c:pt idx="51">
                  <c:v>2.851</c:v>
                </c:pt>
                <c:pt idx="52">
                  <c:v>2.8839999999999999</c:v>
                </c:pt>
                <c:pt idx="53">
                  <c:v>2.931</c:v>
                </c:pt>
                <c:pt idx="54">
                  <c:v>2.9950000000000001</c:v>
                </c:pt>
                <c:pt idx="55">
                  <c:v>3.01</c:v>
                </c:pt>
                <c:pt idx="56">
                  <c:v>3.2109999999999999</c:v>
                </c:pt>
                <c:pt idx="57">
                  <c:v>3.3130000000000002</c:v>
                </c:pt>
                <c:pt idx="58">
                  <c:v>3.1339999999999999</c:v>
                </c:pt>
                <c:pt idx="59">
                  <c:v>3.5910000000000002</c:v>
                </c:pt>
                <c:pt idx="60">
                  <c:v>4.0010000000000003</c:v>
                </c:pt>
                <c:pt idx="61">
                  <c:v>4.2789999999999999</c:v>
                </c:pt>
                <c:pt idx="62">
                  <c:v>4.2910000000000004</c:v>
                </c:pt>
                <c:pt idx="63">
                  <c:v>4.3860000000000001</c:v>
                </c:pt>
                <c:pt idx="64">
                  <c:v>4.4470000000000001</c:v>
                </c:pt>
                <c:pt idx="65">
                  <c:v>4.5430000000000001</c:v>
                </c:pt>
                <c:pt idx="66">
                  <c:v>4.6050000000000004</c:v>
                </c:pt>
                <c:pt idx="67">
                  <c:v>4.6520000000000001</c:v>
                </c:pt>
                <c:pt idx="68">
                  <c:v>4.649</c:v>
                </c:pt>
                <c:pt idx="69">
                  <c:v>4.4939999999999998</c:v>
                </c:pt>
                <c:pt idx="70">
                  <c:v>4.4710000000000001</c:v>
                </c:pt>
                <c:pt idx="71">
                  <c:v>4.3970000000000002</c:v>
                </c:pt>
                <c:pt idx="72">
                  <c:v>4.3390000000000004</c:v>
                </c:pt>
                <c:pt idx="73">
                  <c:v>4.3280000000000003</c:v>
                </c:pt>
                <c:pt idx="74">
                  <c:v>4.3</c:v>
                </c:pt>
                <c:pt idx="75">
                  <c:v>4.2549999999999999</c:v>
                </c:pt>
                <c:pt idx="76">
                  <c:v>4.1260000000000003</c:v>
                </c:pt>
                <c:pt idx="77">
                  <c:v>4.0110000000000001</c:v>
                </c:pt>
                <c:pt idx="78">
                  <c:v>2.5630000000000002</c:v>
                </c:pt>
                <c:pt idx="79">
                  <c:v>1.1599999999999999</c:v>
                </c:pt>
                <c:pt idx="80">
                  <c:v>0.91300000000000003</c:v>
                </c:pt>
                <c:pt idx="81">
                  <c:v>0.99399999999999999</c:v>
                </c:pt>
                <c:pt idx="82">
                  <c:v>1.026</c:v>
                </c:pt>
              </c:numCache>
            </c:numRef>
          </c:yVal>
        </c:ser>
        <c:axId val="106908288"/>
        <c:axId val="106939136"/>
      </c:scatterChart>
      <c:valAx>
        <c:axId val="106908288"/>
        <c:scaling>
          <c:orientation val="minMax"/>
          <c:min val="3000"/>
        </c:scaling>
        <c:axPos val="b"/>
        <c:title>
          <c:tx>
            <c:rich>
              <a:bodyPr/>
              <a:lstStyle/>
              <a:p>
                <a:pPr>
                  <a:defRPr/>
                </a:pPr>
                <a:r>
                  <a:rPr lang="en-US"/>
                  <a:t>Conductivity, microSiemens/cm</a:t>
                </a:r>
              </a:p>
            </c:rich>
          </c:tx>
          <c:layout/>
        </c:title>
        <c:numFmt formatCode="General" sourceLinked="1"/>
        <c:majorTickMark val="none"/>
        <c:tickLblPos val="nextTo"/>
        <c:crossAx val="106939136"/>
        <c:crosses val="autoZero"/>
        <c:crossBetween val="midCat"/>
      </c:valAx>
      <c:valAx>
        <c:axId val="106939136"/>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106908288"/>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33.05:</a:t>
            </a:r>
            <a:r>
              <a:rPr lang="en-US" baseline="0"/>
              <a:t>  Water temperature profile</a:t>
            </a:r>
            <a:endParaRPr lang="en-US"/>
          </a:p>
        </c:rich>
      </c:tx>
      <c:layout/>
    </c:title>
    <c:plotArea>
      <c:layout/>
      <c:scatterChart>
        <c:scatterStyle val="lineMarker"/>
        <c:ser>
          <c:idx val="0"/>
          <c:order val="0"/>
          <c:spPr>
            <a:ln w="28575">
              <a:noFill/>
            </a:ln>
          </c:spPr>
          <c:xVal>
            <c:numRef>
              <c:f>'esb33.05_"opt2"'!$B$8:$B$52</c:f>
              <c:numCache>
                <c:formatCode>General</c:formatCode>
                <c:ptCount val="45"/>
                <c:pt idx="0">
                  <c:v>84.33</c:v>
                </c:pt>
                <c:pt idx="1">
                  <c:v>84.5</c:v>
                </c:pt>
                <c:pt idx="2">
                  <c:v>84.53</c:v>
                </c:pt>
                <c:pt idx="3">
                  <c:v>82.51</c:v>
                </c:pt>
                <c:pt idx="4">
                  <c:v>80.400000000000006</c:v>
                </c:pt>
                <c:pt idx="5">
                  <c:v>79.12</c:v>
                </c:pt>
                <c:pt idx="6">
                  <c:v>77.72</c:v>
                </c:pt>
                <c:pt idx="7">
                  <c:v>76.540000000000006</c:v>
                </c:pt>
                <c:pt idx="8">
                  <c:v>76.099999999999994</c:v>
                </c:pt>
                <c:pt idx="9">
                  <c:v>75.94</c:v>
                </c:pt>
                <c:pt idx="10">
                  <c:v>75.94</c:v>
                </c:pt>
                <c:pt idx="11">
                  <c:v>75.98</c:v>
                </c:pt>
                <c:pt idx="12">
                  <c:v>76.010000000000005</c:v>
                </c:pt>
                <c:pt idx="13">
                  <c:v>76.05</c:v>
                </c:pt>
                <c:pt idx="14">
                  <c:v>76.08</c:v>
                </c:pt>
                <c:pt idx="15">
                  <c:v>76.09</c:v>
                </c:pt>
                <c:pt idx="16">
                  <c:v>76.099999999999994</c:v>
                </c:pt>
                <c:pt idx="17">
                  <c:v>76.099999999999994</c:v>
                </c:pt>
                <c:pt idx="18">
                  <c:v>76.09</c:v>
                </c:pt>
                <c:pt idx="19">
                  <c:v>76.08</c:v>
                </c:pt>
                <c:pt idx="20">
                  <c:v>76.06</c:v>
                </c:pt>
                <c:pt idx="21">
                  <c:v>76.03</c:v>
                </c:pt>
                <c:pt idx="22">
                  <c:v>76.010000000000005</c:v>
                </c:pt>
                <c:pt idx="23">
                  <c:v>76.010000000000005</c:v>
                </c:pt>
                <c:pt idx="24">
                  <c:v>76.010000000000005</c:v>
                </c:pt>
                <c:pt idx="25">
                  <c:v>76.010000000000005</c:v>
                </c:pt>
                <c:pt idx="26">
                  <c:v>76.010000000000005</c:v>
                </c:pt>
                <c:pt idx="27">
                  <c:v>76.02</c:v>
                </c:pt>
                <c:pt idx="28">
                  <c:v>75.97</c:v>
                </c:pt>
                <c:pt idx="29">
                  <c:v>75.95</c:v>
                </c:pt>
                <c:pt idx="30">
                  <c:v>75.98</c:v>
                </c:pt>
                <c:pt idx="31">
                  <c:v>75.989999999999995</c:v>
                </c:pt>
                <c:pt idx="32">
                  <c:v>75.989999999999995</c:v>
                </c:pt>
                <c:pt idx="33">
                  <c:v>76</c:v>
                </c:pt>
                <c:pt idx="34">
                  <c:v>75.959999999999994</c:v>
                </c:pt>
                <c:pt idx="35">
                  <c:v>76.19</c:v>
                </c:pt>
                <c:pt idx="36">
                  <c:v>76.66</c:v>
                </c:pt>
                <c:pt idx="37">
                  <c:v>78.03</c:v>
                </c:pt>
                <c:pt idx="38">
                  <c:v>78.930000000000007</c:v>
                </c:pt>
                <c:pt idx="39">
                  <c:v>79.2</c:v>
                </c:pt>
                <c:pt idx="40">
                  <c:v>79.27</c:v>
                </c:pt>
                <c:pt idx="41">
                  <c:v>82.81</c:v>
                </c:pt>
                <c:pt idx="42">
                  <c:v>83.55</c:v>
                </c:pt>
                <c:pt idx="43">
                  <c:v>84.53</c:v>
                </c:pt>
                <c:pt idx="44">
                  <c:v>84.86</c:v>
                </c:pt>
              </c:numCache>
            </c:numRef>
          </c:xVal>
          <c:yVal>
            <c:numRef>
              <c:f>'esb33.05_"opt2"'!$C$8:$C$52</c:f>
              <c:numCache>
                <c:formatCode>General</c:formatCode>
                <c:ptCount val="45"/>
                <c:pt idx="0">
                  <c:v>0.30099999999999999</c:v>
                </c:pt>
                <c:pt idx="1">
                  <c:v>0.224</c:v>
                </c:pt>
                <c:pt idx="2">
                  <c:v>0.68400000000000005</c:v>
                </c:pt>
                <c:pt idx="3">
                  <c:v>2.5720000000000001</c:v>
                </c:pt>
                <c:pt idx="4">
                  <c:v>2.5819999999999999</c:v>
                </c:pt>
                <c:pt idx="5">
                  <c:v>3.141</c:v>
                </c:pt>
                <c:pt idx="6">
                  <c:v>4.133</c:v>
                </c:pt>
                <c:pt idx="7">
                  <c:v>5.2889999999999997</c:v>
                </c:pt>
                <c:pt idx="8">
                  <c:v>5.6520000000000001</c:v>
                </c:pt>
                <c:pt idx="9">
                  <c:v>5.7610000000000001</c:v>
                </c:pt>
                <c:pt idx="10">
                  <c:v>5.8019999999999996</c:v>
                </c:pt>
                <c:pt idx="11">
                  <c:v>5.8540000000000001</c:v>
                </c:pt>
                <c:pt idx="12">
                  <c:v>5.9820000000000002</c:v>
                </c:pt>
                <c:pt idx="13">
                  <c:v>6.0430000000000001</c:v>
                </c:pt>
                <c:pt idx="14">
                  <c:v>6.0369999999999999</c:v>
                </c:pt>
                <c:pt idx="15">
                  <c:v>6.1269999999999998</c:v>
                </c:pt>
                <c:pt idx="16">
                  <c:v>6.1970000000000001</c:v>
                </c:pt>
                <c:pt idx="17">
                  <c:v>6.2960000000000003</c:v>
                </c:pt>
                <c:pt idx="18">
                  <c:v>6.3259999999999996</c:v>
                </c:pt>
                <c:pt idx="19">
                  <c:v>6.4029999999999996</c:v>
                </c:pt>
                <c:pt idx="20">
                  <c:v>6.5270000000000001</c:v>
                </c:pt>
                <c:pt idx="21">
                  <c:v>6.5650000000000004</c:v>
                </c:pt>
                <c:pt idx="22">
                  <c:v>6.5839999999999996</c:v>
                </c:pt>
                <c:pt idx="23">
                  <c:v>6.6020000000000003</c:v>
                </c:pt>
                <c:pt idx="24">
                  <c:v>6.6159999999999997</c:v>
                </c:pt>
                <c:pt idx="25">
                  <c:v>6.63</c:v>
                </c:pt>
                <c:pt idx="26">
                  <c:v>6.6420000000000003</c:v>
                </c:pt>
                <c:pt idx="27">
                  <c:v>6.6859999999999999</c:v>
                </c:pt>
                <c:pt idx="28">
                  <c:v>6.6449999999999996</c:v>
                </c:pt>
                <c:pt idx="29">
                  <c:v>6.7880000000000003</c:v>
                </c:pt>
                <c:pt idx="30">
                  <c:v>6.0129999999999999</c:v>
                </c:pt>
                <c:pt idx="31">
                  <c:v>6.04</c:v>
                </c:pt>
                <c:pt idx="32">
                  <c:v>5.4340000000000002</c:v>
                </c:pt>
                <c:pt idx="33">
                  <c:v>5.7779999999999996</c:v>
                </c:pt>
                <c:pt idx="34">
                  <c:v>5.8040000000000003</c:v>
                </c:pt>
                <c:pt idx="35">
                  <c:v>4.8970000000000002</c:v>
                </c:pt>
                <c:pt idx="36">
                  <c:v>3.9710000000000001</c:v>
                </c:pt>
                <c:pt idx="37">
                  <c:v>3.3090000000000002</c:v>
                </c:pt>
                <c:pt idx="38">
                  <c:v>3.407</c:v>
                </c:pt>
                <c:pt idx="39">
                  <c:v>3.4420000000000002</c:v>
                </c:pt>
                <c:pt idx="40">
                  <c:v>2.3050000000000002</c:v>
                </c:pt>
                <c:pt idx="41">
                  <c:v>1.462</c:v>
                </c:pt>
                <c:pt idx="42">
                  <c:v>0.85399999999999998</c:v>
                </c:pt>
                <c:pt idx="43">
                  <c:v>0.94299999999999995</c:v>
                </c:pt>
                <c:pt idx="44">
                  <c:v>0.76600000000000001</c:v>
                </c:pt>
              </c:numCache>
            </c:numRef>
          </c:yVal>
        </c:ser>
        <c:axId val="107034112"/>
        <c:axId val="107036032"/>
      </c:scatterChart>
      <c:valAx>
        <c:axId val="107034112"/>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7036032"/>
        <c:crosses val="autoZero"/>
        <c:crossBetween val="midCat"/>
      </c:valAx>
      <c:valAx>
        <c:axId val="107036032"/>
        <c:scaling>
          <c:orientation val="minMax"/>
        </c:scaling>
        <c:axPos val="l"/>
        <c:title>
          <c:tx>
            <c:rich>
              <a:bodyPr/>
              <a:lstStyle/>
              <a:p>
                <a:pPr>
                  <a:defRPr/>
                </a:pPr>
                <a:r>
                  <a:rPr lang="en-US"/>
                  <a:t>Water depth, ft</a:t>
                </a:r>
              </a:p>
            </c:rich>
          </c:tx>
          <c:layout/>
        </c:title>
        <c:numFmt formatCode="General" sourceLinked="1"/>
        <c:majorTickMark val="none"/>
        <c:tickLblPos val="nextTo"/>
        <c:crossAx val="107034112"/>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a:t>
            </a:r>
            <a:r>
              <a:rPr lang="en-US" baseline="0"/>
              <a:t> 33.05:  Conductivity profile</a:t>
            </a:r>
            <a:endParaRPr lang="en-US"/>
          </a:p>
        </c:rich>
      </c:tx>
      <c:layout/>
    </c:title>
    <c:plotArea>
      <c:layout/>
      <c:scatterChart>
        <c:scatterStyle val="lineMarker"/>
        <c:ser>
          <c:idx val="0"/>
          <c:order val="0"/>
          <c:spPr>
            <a:ln w="28575">
              <a:noFill/>
            </a:ln>
          </c:spPr>
          <c:xVal>
            <c:numRef>
              <c:f>'esb33.05_"opt2"'!$E$8:$E$52</c:f>
              <c:numCache>
                <c:formatCode>General</c:formatCode>
                <c:ptCount val="45"/>
                <c:pt idx="0">
                  <c:v>3504</c:v>
                </c:pt>
                <c:pt idx="1">
                  <c:v>3496</c:v>
                </c:pt>
                <c:pt idx="2">
                  <c:v>3478</c:v>
                </c:pt>
                <c:pt idx="3">
                  <c:v>3405</c:v>
                </c:pt>
                <c:pt idx="4">
                  <c:v>3431</c:v>
                </c:pt>
                <c:pt idx="5">
                  <c:v>3409</c:v>
                </c:pt>
                <c:pt idx="6">
                  <c:v>3499</c:v>
                </c:pt>
                <c:pt idx="7">
                  <c:v>3850</c:v>
                </c:pt>
                <c:pt idx="8">
                  <c:v>3894</c:v>
                </c:pt>
                <c:pt idx="9">
                  <c:v>3871</c:v>
                </c:pt>
                <c:pt idx="10">
                  <c:v>3886</c:v>
                </c:pt>
                <c:pt idx="11">
                  <c:v>3890</c:v>
                </c:pt>
                <c:pt idx="12">
                  <c:v>3874</c:v>
                </c:pt>
                <c:pt idx="13">
                  <c:v>3086</c:v>
                </c:pt>
                <c:pt idx="14">
                  <c:v>3097</c:v>
                </c:pt>
                <c:pt idx="15">
                  <c:v>3080</c:v>
                </c:pt>
                <c:pt idx="16">
                  <c:v>2960</c:v>
                </c:pt>
                <c:pt idx="17">
                  <c:v>2808</c:v>
                </c:pt>
                <c:pt idx="18">
                  <c:v>2794</c:v>
                </c:pt>
                <c:pt idx="19">
                  <c:v>2787</c:v>
                </c:pt>
                <c:pt idx="20">
                  <c:v>2807</c:v>
                </c:pt>
                <c:pt idx="21">
                  <c:v>2837</c:v>
                </c:pt>
                <c:pt idx="22">
                  <c:v>2843</c:v>
                </c:pt>
                <c:pt idx="23">
                  <c:v>2843</c:v>
                </c:pt>
                <c:pt idx="24">
                  <c:v>2843</c:v>
                </c:pt>
                <c:pt idx="25">
                  <c:v>2842</c:v>
                </c:pt>
                <c:pt idx="26">
                  <c:v>2842</c:v>
                </c:pt>
                <c:pt idx="27">
                  <c:v>2860</c:v>
                </c:pt>
                <c:pt idx="28">
                  <c:v>2872</c:v>
                </c:pt>
                <c:pt idx="29">
                  <c:v>2858</c:v>
                </c:pt>
                <c:pt idx="30">
                  <c:v>2920</c:v>
                </c:pt>
                <c:pt idx="31">
                  <c:v>2977</c:v>
                </c:pt>
                <c:pt idx="32">
                  <c:v>3542</c:v>
                </c:pt>
                <c:pt idx="33">
                  <c:v>3912</c:v>
                </c:pt>
                <c:pt idx="34">
                  <c:v>3909</c:v>
                </c:pt>
                <c:pt idx="35">
                  <c:v>3804</c:v>
                </c:pt>
                <c:pt idx="36">
                  <c:v>3526</c:v>
                </c:pt>
                <c:pt idx="37">
                  <c:v>3437</c:v>
                </c:pt>
                <c:pt idx="38">
                  <c:v>3416</c:v>
                </c:pt>
                <c:pt idx="39">
                  <c:v>3400</c:v>
                </c:pt>
                <c:pt idx="40">
                  <c:v>3510</c:v>
                </c:pt>
                <c:pt idx="41">
                  <c:v>3481</c:v>
                </c:pt>
                <c:pt idx="42">
                  <c:v>3550</c:v>
                </c:pt>
                <c:pt idx="43">
                  <c:v>3535</c:v>
                </c:pt>
                <c:pt idx="44">
                  <c:v>3552</c:v>
                </c:pt>
              </c:numCache>
            </c:numRef>
          </c:xVal>
          <c:yVal>
            <c:numRef>
              <c:f>'esb33.05_"opt2"'!$C$8:$C$52</c:f>
              <c:numCache>
                <c:formatCode>General</c:formatCode>
                <c:ptCount val="45"/>
                <c:pt idx="0">
                  <c:v>0.30099999999999999</c:v>
                </c:pt>
                <c:pt idx="1">
                  <c:v>0.224</c:v>
                </c:pt>
                <c:pt idx="2">
                  <c:v>0.68400000000000005</c:v>
                </c:pt>
                <c:pt idx="3">
                  <c:v>2.5720000000000001</c:v>
                </c:pt>
                <c:pt idx="4">
                  <c:v>2.5819999999999999</c:v>
                </c:pt>
                <c:pt idx="5">
                  <c:v>3.141</c:v>
                </c:pt>
                <c:pt idx="6">
                  <c:v>4.133</c:v>
                </c:pt>
                <c:pt idx="7">
                  <c:v>5.2889999999999997</c:v>
                </c:pt>
                <c:pt idx="8">
                  <c:v>5.6520000000000001</c:v>
                </c:pt>
                <c:pt idx="9">
                  <c:v>5.7610000000000001</c:v>
                </c:pt>
                <c:pt idx="10">
                  <c:v>5.8019999999999996</c:v>
                </c:pt>
                <c:pt idx="11">
                  <c:v>5.8540000000000001</c:v>
                </c:pt>
                <c:pt idx="12">
                  <c:v>5.9820000000000002</c:v>
                </c:pt>
                <c:pt idx="13">
                  <c:v>6.0430000000000001</c:v>
                </c:pt>
                <c:pt idx="14">
                  <c:v>6.0369999999999999</c:v>
                </c:pt>
                <c:pt idx="15">
                  <c:v>6.1269999999999998</c:v>
                </c:pt>
                <c:pt idx="16">
                  <c:v>6.1970000000000001</c:v>
                </c:pt>
                <c:pt idx="17">
                  <c:v>6.2960000000000003</c:v>
                </c:pt>
                <c:pt idx="18">
                  <c:v>6.3259999999999996</c:v>
                </c:pt>
                <c:pt idx="19">
                  <c:v>6.4029999999999996</c:v>
                </c:pt>
                <c:pt idx="20">
                  <c:v>6.5270000000000001</c:v>
                </c:pt>
                <c:pt idx="21">
                  <c:v>6.5650000000000004</c:v>
                </c:pt>
                <c:pt idx="22">
                  <c:v>6.5839999999999996</c:v>
                </c:pt>
                <c:pt idx="23">
                  <c:v>6.6020000000000003</c:v>
                </c:pt>
                <c:pt idx="24">
                  <c:v>6.6159999999999997</c:v>
                </c:pt>
                <c:pt idx="25">
                  <c:v>6.63</c:v>
                </c:pt>
                <c:pt idx="26">
                  <c:v>6.6420000000000003</c:v>
                </c:pt>
                <c:pt idx="27">
                  <c:v>6.6859999999999999</c:v>
                </c:pt>
                <c:pt idx="28">
                  <c:v>6.6449999999999996</c:v>
                </c:pt>
                <c:pt idx="29">
                  <c:v>6.7880000000000003</c:v>
                </c:pt>
                <c:pt idx="30">
                  <c:v>6.0129999999999999</c:v>
                </c:pt>
                <c:pt idx="31">
                  <c:v>6.04</c:v>
                </c:pt>
                <c:pt idx="32">
                  <c:v>5.4340000000000002</c:v>
                </c:pt>
                <c:pt idx="33">
                  <c:v>5.7779999999999996</c:v>
                </c:pt>
                <c:pt idx="34">
                  <c:v>5.8040000000000003</c:v>
                </c:pt>
                <c:pt idx="35">
                  <c:v>4.8970000000000002</c:v>
                </c:pt>
                <c:pt idx="36">
                  <c:v>3.9710000000000001</c:v>
                </c:pt>
                <c:pt idx="37">
                  <c:v>3.3090000000000002</c:v>
                </c:pt>
                <c:pt idx="38">
                  <c:v>3.407</c:v>
                </c:pt>
                <c:pt idx="39">
                  <c:v>3.4420000000000002</c:v>
                </c:pt>
                <c:pt idx="40">
                  <c:v>2.3050000000000002</c:v>
                </c:pt>
                <c:pt idx="41">
                  <c:v>1.462</c:v>
                </c:pt>
                <c:pt idx="42">
                  <c:v>0.85399999999999998</c:v>
                </c:pt>
                <c:pt idx="43">
                  <c:v>0.94299999999999995</c:v>
                </c:pt>
                <c:pt idx="44">
                  <c:v>0.76600000000000001</c:v>
                </c:pt>
              </c:numCache>
            </c:numRef>
          </c:yVal>
        </c:ser>
        <c:axId val="107089920"/>
        <c:axId val="107091840"/>
      </c:scatterChart>
      <c:valAx>
        <c:axId val="107089920"/>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7091840"/>
        <c:crosses val="autoZero"/>
        <c:crossBetween val="midCat"/>
      </c:valAx>
      <c:valAx>
        <c:axId val="107091840"/>
        <c:scaling>
          <c:orientation val="minMax"/>
        </c:scaling>
        <c:axPos val="l"/>
        <c:title>
          <c:tx>
            <c:rich>
              <a:bodyPr/>
              <a:lstStyle/>
              <a:p>
                <a:pPr>
                  <a:defRPr/>
                </a:pPr>
                <a:r>
                  <a:rPr lang="en-US"/>
                  <a:t>Water depth, ft</a:t>
                </a:r>
              </a:p>
            </c:rich>
          </c:tx>
          <c:layout/>
        </c:title>
        <c:numFmt formatCode="General" sourceLinked="1"/>
        <c:majorTickMark val="none"/>
        <c:tickLblPos val="nextTo"/>
        <c:crossAx val="10708992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33.05:</a:t>
            </a:r>
            <a:r>
              <a:rPr lang="en-US" baseline="0"/>
              <a:t>  Water temperature profile</a:t>
            </a:r>
            <a:endParaRPr lang="en-US"/>
          </a:p>
        </c:rich>
      </c:tx>
      <c:layout/>
    </c:title>
    <c:plotArea>
      <c:layout/>
      <c:scatterChart>
        <c:scatterStyle val="lineMarker"/>
        <c:ser>
          <c:idx val="0"/>
          <c:order val="0"/>
          <c:spPr>
            <a:ln w="28575">
              <a:noFill/>
            </a:ln>
          </c:spPr>
          <c:xVal>
            <c:numRef>
              <c:f>('esb33.05(2)_"opt1"'!$B$9:$B$38,'esb33.05(2)_"opt1"'!$B$40:$B$43)</c:f>
              <c:numCache>
                <c:formatCode>General</c:formatCode>
                <c:ptCount val="34"/>
                <c:pt idx="0">
                  <c:v>76.66</c:v>
                </c:pt>
                <c:pt idx="1">
                  <c:v>75.510000000000005</c:v>
                </c:pt>
                <c:pt idx="2">
                  <c:v>75.61</c:v>
                </c:pt>
                <c:pt idx="3">
                  <c:v>75.67</c:v>
                </c:pt>
                <c:pt idx="4">
                  <c:v>75.66</c:v>
                </c:pt>
                <c:pt idx="5">
                  <c:v>75.739999999999995</c:v>
                </c:pt>
                <c:pt idx="6">
                  <c:v>75.83</c:v>
                </c:pt>
                <c:pt idx="7">
                  <c:v>75.91</c:v>
                </c:pt>
                <c:pt idx="8">
                  <c:v>75.97</c:v>
                </c:pt>
                <c:pt idx="9">
                  <c:v>75.959999999999994</c:v>
                </c:pt>
                <c:pt idx="10">
                  <c:v>75.930000000000007</c:v>
                </c:pt>
                <c:pt idx="11">
                  <c:v>75.94</c:v>
                </c:pt>
                <c:pt idx="12">
                  <c:v>75.87</c:v>
                </c:pt>
                <c:pt idx="13">
                  <c:v>75.760000000000005</c:v>
                </c:pt>
                <c:pt idx="14">
                  <c:v>75.69</c:v>
                </c:pt>
                <c:pt idx="15">
                  <c:v>75.44</c:v>
                </c:pt>
                <c:pt idx="16">
                  <c:v>75.48</c:v>
                </c:pt>
                <c:pt idx="17">
                  <c:v>75.73</c:v>
                </c:pt>
                <c:pt idx="18">
                  <c:v>75.78</c:v>
                </c:pt>
                <c:pt idx="19">
                  <c:v>80.23</c:v>
                </c:pt>
                <c:pt idx="20">
                  <c:v>80.73</c:v>
                </c:pt>
                <c:pt idx="21">
                  <c:v>80.010000000000005</c:v>
                </c:pt>
                <c:pt idx="22">
                  <c:v>76.17</c:v>
                </c:pt>
                <c:pt idx="23">
                  <c:v>76.13</c:v>
                </c:pt>
                <c:pt idx="24">
                  <c:v>76</c:v>
                </c:pt>
                <c:pt idx="25">
                  <c:v>75.95</c:v>
                </c:pt>
                <c:pt idx="26">
                  <c:v>76</c:v>
                </c:pt>
                <c:pt idx="27">
                  <c:v>76</c:v>
                </c:pt>
                <c:pt idx="28">
                  <c:v>75.84</c:v>
                </c:pt>
                <c:pt idx="29">
                  <c:v>76.400000000000006</c:v>
                </c:pt>
                <c:pt idx="30">
                  <c:v>82.41</c:v>
                </c:pt>
                <c:pt idx="31">
                  <c:v>82.59</c:v>
                </c:pt>
                <c:pt idx="32">
                  <c:v>82.63</c:v>
                </c:pt>
                <c:pt idx="33">
                  <c:v>82.64</c:v>
                </c:pt>
              </c:numCache>
            </c:numRef>
          </c:xVal>
          <c:yVal>
            <c:numRef>
              <c:f>('esb33.05(2)_"opt1"'!$C$9:$C$38,'esb33.05(2)_"opt1"'!$C$40:$C$43)</c:f>
              <c:numCache>
                <c:formatCode>General</c:formatCode>
                <c:ptCount val="34"/>
                <c:pt idx="0">
                  <c:v>2.9340000000000002</c:v>
                </c:pt>
                <c:pt idx="1">
                  <c:v>3.016</c:v>
                </c:pt>
                <c:pt idx="2">
                  <c:v>3.0419999999999998</c:v>
                </c:pt>
                <c:pt idx="3">
                  <c:v>3.1549999999999998</c:v>
                </c:pt>
                <c:pt idx="4">
                  <c:v>3.35</c:v>
                </c:pt>
                <c:pt idx="5">
                  <c:v>3.4249999999999998</c:v>
                </c:pt>
                <c:pt idx="6">
                  <c:v>3.492</c:v>
                </c:pt>
                <c:pt idx="7">
                  <c:v>3.552</c:v>
                </c:pt>
                <c:pt idx="8">
                  <c:v>3.5870000000000002</c:v>
                </c:pt>
                <c:pt idx="9">
                  <c:v>3.601</c:v>
                </c:pt>
                <c:pt idx="10">
                  <c:v>3.629</c:v>
                </c:pt>
                <c:pt idx="11">
                  <c:v>3.64</c:v>
                </c:pt>
                <c:pt idx="12">
                  <c:v>3.63</c:v>
                </c:pt>
                <c:pt idx="13">
                  <c:v>3.2989999999999999</c:v>
                </c:pt>
                <c:pt idx="14">
                  <c:v>3.2869999999999999</c:v>
                </c:pt>
                <c:pt idx="15">
                  <c:v>3.105</c:v>
                </c:pt>
                <c:pt idx="16">
                  <c:v>3.0230000000000001</c:v>
                </c:pt>
                <c:pt idx="17">
                  <c:v>2.9359999999999999</c:v>
                </c:pt>
                <c:pt idx="18">
                  <c:v>2.9790000000000001</c:v>
                </c:pt>
                <c:pt idx="19">
                  <c:v>0.76800000000000002</c:v>
                </c:pt>
                <c:pt idx="20">
                  <c:v>1.462</c:v>
                </c:pt>
                <c:pt idx="21">
                  <c:v>2.2930000000000001</c:v>
                </c:pt>
                <c:pt idx="22">
                  <c:v>2.907</c:v>
                </c:pt>
                <c:pt idx="23">
                  <c:v>2.871</c:v>
                </c:pt>
                <c:pt idx="24">
                  <c:v>2.8340000000000001</c:v>
                </c:pt>
                <c:pt idx="25">
                  <c:v>2.8069999999999999</c:v>
                </c:pt>
                <c:pt idx="26">
                  <c:v>2.8039999999999998</c:v>
                </c:pt>
                <c:pt idx="27">
                  <c:v>2.8359999999999999</c:v>
                </c:pt>
                <c:pt idx="28">
                  <c:v>3.1160000000000001</c:v>
                </c:pt>
                <c:pt idx="29">
                  <c:v>1.4530000000000001</c:v>
                </c:pt>
                <c:pt idx="30">
                  <c:v>0.58099999999999996</c:v>
                </c:pt>
                <c:pt idx="31">
                  <c:v>0.59899999999999998</c:v>
                </c:pt>
                <c:pt idx="32">
                  <c:v>0.64</c:v>
                </c:pt>
                <c:pt idx="33">
                  <c:v>0.67700000000000005</c:v>
                </c:pt>
              </c:numCache>
            </c:numRef>
          </c:yVal>
        </c:ser>
        <c:axId val="107140992"/>
        <c:axId val="107159552"/>
      </c:scatterChart>
      <c:valAx>
        <c:axId val="107140992"/>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7159552"/>
        <c:crosses val="autoZero"/>
        <c:crossBetween val="midCat"/>
      </c:valAx>
      <c:valAx>
        <c:axId val="107159552"/>
        <c:scaling>
          <c:orientation val="minMax"/>
        </c:scaling>
        <c:axPos val="l"/>
        <c:title>
          <c:tx>
            <c:rich>
              <a:bodyPr/>
              <a:lstStyle/>
              <a:p>
                <a:pPr>
                  <a:defRPr/>
                </a:pPr>
                <a:r>
                  <a:rPr lang="en-US"/>
                  <a:t>Water depth, ft</a:t>
                </a:r>
              </a:p>
            </c:rich>
          </c:tx>
          <c:layout/>
        </c:title>
        <c:numFmt formatCode="General" sourceLinked="1"/>
        <c:majorTickMark val="none"/>
        <c:tickLblPos val="nextTo"/>
        <c:crossAx val="107140992"/>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1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33.05:  Conductivity profile</a:t>
            </a:r>
          </a:p>
        </c:rich>
      </c:tx>
      <c:layout/>
    </c:title>
    <c:plotArea>
      <c:layout/>
      <c:scatterChart>
        <c:scatterStyle val="lineMarker"/>
        <c:ser>
          <c:idx val="0"/>
          <c:order val="0"/>
          <c:spPr>
            <a:ln w="28575">
              <a:noFill/>
            </a:ln>
          </c:spPr>
          <c:xVal>
            <c:numRef>
              <c:f>('esb33.05(2)_"opt1"'!$E$9:$E$38,'esb33.05(2)_"opt1"'!$E$40:$E$43)</c:f>
              <c:numCache>
                <c:formatCode>General</c:formatCode>
                <c:ptCount val="34"/>
                <c:pt idx="0">
                  <c:v>3024</c:v>
                </c:pt>
                <c:pt idx="1">
                  <c:v>3035</c:v>
                </c:pt>
                <c:pt idx="2">
                  <c:v>3033</c:v>
                </c:pt>
                <c:pt idx="3">
                  <c:v>2993</c:v>
                </c:pt>
                <c:pt idx="4">
                  <c:v>3035</c:v>
                </c:pt>
                <c:pt idx="5">
                  <c:v>3040</c:v>
                </c:pt>
                <c:pt idx="6">
                  <c:v>3047</c:v>
                </c:pt>
                <c:pt idx="7">
                  <c:v>3039</c:v>
                </c:pt>
                <c:pt idx="8">
                  <c:v>2998</c:v>
                </c:pt>
                <c:pt idx="9">
                  <c:v>3013</c:v>
                </c:pt>
                <c:pt idx="10">
                  <c:v>3020</c:v>
                </c:pt>
                <c:pt idx="11">
                  <c:v>3023</c:v>
                </c:pt>
                <c:pt idx="12">
                  <c:v>2963</c:v>
                </c:pt>
                <c:pt idx="13">
                  <c:v>2885</c:v>
                </c:pt>
                <c:pt idx="14">
                  <c:v>2912</c:v>
                </c:pt>
                <c:pt idx="15">
                  <c:v>3006</c:v>
                </c:pt>
                <c:pt idx="16">
                  <c:v>3031</c:v>
                </c:pt>
                <c:pt idx="17">
                  <c:v>3045</c:v>
                </c:pt>
                <c:pt idx="18">
                  <c:v>3024</c:v>
                </c:pt>
                <c:pt idx="19">
                  <c:v>2283</c:v>
                </c:pt>
                <c:pt idx="20">
                  <c:v>3076</c:v>
                </c:pt>
                <c:pt idx="21">
                  <c:v>2917</c:v>
                </c:pt>
                <c:pt idx="22">
                  <c:v>3041</c:v>
                </c:pt>
                <c:pt idx="23">
                  <c:v>3017</c:v>
                </c:pt>
                <c:pt idx="24">
                  <c:v>3035</c:v>
                </c:pt>
                <c:pt idx="25">
                  <c:v>3038</c:v>
                </c:pt>
                <c:pt idx="26">
                  <c:v>3040</c:v>
                </c:pt>
                <c:pt idx="27">
                  <c:v>3044</c:v>
                </c:pt>
                <c:pt idx="28">
                  <c:v>3052</c:v>
                </c:pt>
                <c:pt idx="29">
                  <c:v>3187</c:v>
                </c:pt>
                <c:pt idx="30">
                  <c:v>3101</c:v>
                </c:pt>
                <c:pt idx="31">
                  <c:v>3095</c:v>
                </c:pt>
                <c:pt idx="32">
                  <c:v>3092</c:v>
                </c:pt>
                <c:pt idx="33">
                  <c:v>3093</c:v>
                </c:pt>
              </c:numCache>
            </c:numRef>
          </c:xVal>
          <c:yVal>
            <c:numRef>
              <c:f>('esb33.05(2)_"opt1"'!$C$9:$C$38,'esb33.05(2)_"opt1"'!$C$40:$C$43)</c:f>
              <c:numCache>
                <c:formatCode>General</c:formatCode>
                <c:ptCount val="34"/>
                <c:pt idx="0">
                  <c:v>2.9340000000000002</c:v>
                </c:pt>
                <c:pt idx="1">
                  <c:v>3.016</c:v>
                </c:pt>
                <c:pt idx="2">
                  <c:v>3.0419999999999998</c:v>
                </c:pt>
                <c:pt idx="3">
                  <c:v>3.1549999999999998</c:v>
                </c:pt>
                <c:pt idx="4">
                  <c:v>3.35</c:v>
                </c:pt>
                <c:pt idx="5">
                  <c:v>3.4249999999999998</c:v>
                </c:pt>
                <c:pt idx="6">
                  <c:v>3.492</c:v>
                </c:pt>
                <c:pt idx="7">
                  <c:v>3.552</c:v>
                </c:pt>
                <c:pt idx="8">
                  <c:v>3.5870000000000002</c:v>
                </c:pt>
                <c:pt idx="9">
                  <c:v>3.601</c:v>
                </c:pt>
                <c:pt idx="10">
                  <c:v>3.629</c:v>
                </c:pt>
                <c:pt idx="11">
                  <c:v>3.64</c:v>
                </c:pt>
                <c:pt idx="12">
                  <c:v>3.63</c:v>
                </c:pt>
                <c:pt idx="13">
                  <c:v>3.2989999999999999</c:v>
                </c:pt>
                <c:pt idx="14">
                  <c:v>3.2869999999999999</c:v>
                </c:pt>
                <c:pt idx="15">
                  <c:v>3.105</c:v>
                </c:pt>
                <c:pt idx="16">
                  <c:v>3.0230000000000001</c:v>
                </c:pt>
                <c:pt idx="17">
                  <c:v>2.9359999999999999</c:v>
                </c:pt>
                <c:pt idx="18">
                  <c:v>2.9790000000000001</c:v>
                </c:pt>
                <c:pt idx="19">
                  <c:v>0.76800000000000002</c:v>
                </c:pt>
                <c:pt idx="20">
                  <c:v>1.462</c:v>
                </c:pt>
                <c:pt idx="21">
                  <c:v>2.2930000000000001</c:v>
                </c:pt>
                <c:pt idx="22">
                  <c:v>2.907</c:v>
                </c:pt>
                <c:pt idx="23">
                  <c:v>2.871</c:v>
                </c:pt>
                <c:pt idx="24">
                  <c:v>2.8340000000000001</c:v>
                </c:pt>
                <c:pt idx="25">
                  <c:v>2.8069999999999999</c:v>
                </c:pt>
                <c:pt idx="26">
                  <c:v>2.8039999999999998</c:v>
                </c:pt>
                <c:pt idx="27">
                  <c:v>2.8359999999999999</c:v>
                </c:pt>
                <c:pt idx="28">
                  <c:v>3.1160000000000001</c:v>
                </c:pt>
                <c:pt idx="29">
                  <c:v>1.4530000000000001</c:v>
                </c:pt>
                <c:pt idx="30">
                  <c:v>0.58099999999999996</c:v>
                </c:pt>
                <c:pt idx="31">
                  <c:v>0.59899999999999998</c:v>
                </c:pt>
                <c:pt idx="32">
                  <c:v>0.64</c:v>
                </c:pt>
                <c:pt idx="33">
                  <c:v>0.67700000000000005</c:v>
                </c:pt>
              </c:numCache>
            </c:numRef>
          </c:yVal>
        </c:ser>
        <c:axId val="107171200"/>
        <c:axId val="107181568"/>
      </c:scatterChart>
      <c:valAx>
        <c:axId val="107171200"/>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7181568"/>
        <c:crosses val="autoZero"/>
        <c:crossBetween val="midCat"/>
      </c:valAx>
      <c:valAx>
        <c:axId val="107181568"/>
        <c:scaling>
          <c:orientation val="minMax"/>
        </c:scaling>
        <c:axPos val="l"/>
        <c:title>
          <c:tx>
            <c:rich>
              <a:bodyPr/>
              <a:lstStyle/>
              <a:p>
                <a:pPr>
                  <a:defRPr/>
                </a:pPr>
                <a:r>
                  <a:rPr lang="en-US"/>
                  <a:t>Water depth, ft</a:t>
                </a:r>
              </a:p>
            </c:rich>
          </c:tx>
          <c:layout/>
        </c:title>
        <c:numFmt formatCode="General" sourceLinked="1"/>
        <c:majorTickMark val="none"/>
        <c:tickLblPos val="nextTo"/>
        <c:crossAx val="10717120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31.9:  Water temperature profile</a:t>
            </a:r>
          </a:p>
        </c:rich>
      </c:tx>
      <c:layout/>
    </c:title>
    <c:plotArea>
      <c:layout/>
      <c:scatterChart>
        <c:scatterStyle val="lineMarker"/>
        <c:ser>
          <c:idx val="0"/>
          <c:order val="0"/>
          <c:spPr>
            <a:ln w="28575">
              <a:noFill/>
            </a:ln>
          </c:spPr>
          <c:xVal>
            <c:numRef>
              <c:f>('esb31.9_"opt1"'!$B$8:$B$54,'esb31.9_"opt1"'!$B$56)</c:f>
              <c:numCache>
                <c:formatCode>General</c:formatCode>
                <c:ptCount val="48"/>
                <c:pt idx="0">
                  <c:v>81.39</c:v>
                </c:pt>
                <c:pt idx="1">
                  <c:v>81.400000000000006</c:v>
                </c:pt>
                <c:pt idx="2">
                  <c:v>80.510000000000005</c:v>
                </c:pt>
                <c:pt idx="3">
                  <c:v>78.150000000000006</c:v>
                </c:pt>
                <c:pt idx="4">
                  <c:v>77.48</c:v>
                </c:pt>
                <c:pt idx="5">
                  <c:v>76.989999999999995</c:v>
                </c:pt>
                <c:pt idx="6">
                  <c:v>76.540000000000006</c:v>
                </c:pt>
                <c:pt idx="7">
                  <c:v>76.23</c:v>
                </c:pt>
                <c:pt idx="8">
                  <c:v>75.75</c:v>
                </c:pt>
                <c:pt idx="9">
                  <c:v>75.41</c:v>
                </c:pt>
                <c:pt idx="10">
                  <c:v>75.040000000000006</c:v>
                </c:pt>
                <c:pt idx="11">
                  <c:v>74.97</c:v>
                </c:pt>
                <c:pt idx="12">
                  <c:v>74.95</c:v>
                </c:pt>
                <c:pt idx="13">
                  <c:v>74.58</c:v>
                </c:pt>
                <c:pt idx="14">
                  <c:v>74.47</c:v>
                </c:pt>
                <c:pt idx="15">
                  <c:v>74.489999999999995</c:v>
                </c:pt>
                <c:pt idx="16">
                  <c:v>74.5</c:v>
                </c:pt>
                <c:pt idx="17">
                  <c:v>74.53</c:v>
                </c:pt>
                <c:pt idx="18">
                  <c:v>74.540000000000006</c:v>
                </c:pt>
                <c:pt idx="19">
                  <c:v>74.56</c:v>
                </c:pt>
                <c:pt idx="20">
                  <c:v>74.569999999999993</c:v>
                </c:pt>
                <c:pt idx="21">
                  <c:v>74.58</c:v>
                </c:pt>
                <c:pt idx="22">
                  <c:v>74.59</c:v>
                </c:pt>
                <c:pt idx="23">
                  <c:v>74.59</c:v>
                </c:pt>
                <c:pt idx="24">
                  <c:v>74.599999999999994</c:v>
                </c:pt>
                <c:pt idx="25">
                  <c:v>74.61</c:v>
                </c:pt>
                <c:pt idx="26">
                  <c:v>74.599999999999994</c:v>
                </c:pt>
                <c:pt idx="27">
                  <c:v>74.599999999999994</c:v>
                </c:pt>
                <c:pt idx="28">
                  <c:v>74.61</c:v>
                </c:pt>
                <c:pt idx="29">
                  <c:v>74.61</c:v>
                </c:pt>
                <c:pt idx="30">
                  <c:v>74.62</c:v>
                </c:pt>
                <c:pt idx="31">
                  <c:v>74.61</c:v>
                </c:pt>
                <c:pt idx="32">
                  <c:v>74.599999999999994</c:v>
                </c:pt>
                <c:pt idx="33">
                  <c:v>74.680000000000007</c:v>
                </c:pt>
                <c:pt idx="34">
                  <c:v>74.709999999999994</c:v>
                </c:pt>
                <c:pt idx="35">
                  <c:v>74.790000000000006</c:v>
                </c:pt>
                <c:pt idx="36">
                  <c:v>74.819999999999993</c:v>
                </c:pt>
                <c:pt idx="37">
                  <c:v>74.83</c:v>
                </c:pt>
                <c:pt idx="38">
                  <c:v>74.86</c:v>
                </c:pt>
                <c:pt idx="39">
                  <c:v>74.91</c:v>
                </c:pt>
                <c:pt idx="40">
                  <c:v>75.13</c:v>
                </c:pt>
                <c:pt idx="41">
                  <c:v>75.760000000000005</c:v>
                </c:pt>
                <c:pt idx="42">
                  <c:v>76</c:v>
                </c:pt>
                <c:pt idx="43">
                  <c:v>76.45</c:v>
                </c:pt>
                <c:pt idx="44">
                  <c:v>76.94</c:v>
                </c:pt>
                <c:pt idx="45">
                  <c:v>77.12</c:v>
                </c:pt>
                <c:pt idx="46">
                  <c:v>78.959999999999994</c:v>
                </c:pt>
                <c:pt idx="47">
                  <c:v>81.08</c:v>
                </c:pt>
              </c:numCache>
            </c:numRef>
          </c:xVal>
          <c:yVal>
            <c:numRef>
              <c:f>('esb31.9_"opt1"'!$C$8:$C$54,'esb31.9_"opt1"'!$C$56)</c:f>
              <c:numCache>
                <c:formatCode>General</c:formatCode>
                <c:ptCount val="48"/>
                <c:pt idx="0">
                  <c:v>0.315</c:v>
                </c:pt>
                <c:pt idx="1">
                  <c:v>0.73599999999999999</c:v>
                </c:pt>
                <c:pt idx="2">
                  <c:v>1.772</c:v>
                </c:pt>
                <c:pt idx="3">
                  <c:v>2.4580000000000002</c:v>
                </c:pt>
                <c:pt idx="4">
                  <c:v>3.589</c:v>
                </c:pt>
                <c:pt idx="5">
                  <c:v>4.4349999999999996</c:v>
                </c:pt>
                <c:pt idx="6">
                  <c:v>5.1429999999999998</c:v>
                </c:pt>
                <c:pt idx="7">
                  <c:v>6.4260000000000002</c:v>
                </c:pt>
                <c:pt idx="8">
                  <c:v>7.867</c:v>
                </c:pt>
                <c:pt idx="9">
                  <c:v>9.7959999999999994</c:v>
                </c:pt>
                <c:pt idx="10">
                  <c:v>11.195</c:v>
                </c:pt>
                <c:pt idx="11">
                  <c:v>12.712</c:v>
                </c:pt>
                <c:pt idx="12">
                  <c:v>14.795999999999999</c:v>
                </c:pt>
                <c:pt idx="13">
                  <c:v>15.03</c:v>
                </c:pt>
                <c:pt idx="14">
                  <c:v>15.045</c:v>
                </c:pt>
                <c:pt idx="15">
                  <c:v>15.073</c:v>
                </c:pt>
                <c:pt idx="16">
                  <c:v>15.096</c:v>
                </c:pt>
                <c:pt idx="17">
                  <c:v>15.116</c:v>
                </c:pt>
                <c:pt idx="18">
                  <c:v>15.132999999999999</c:v>
                </c:pt>
                <c:pt idx="19">
                  <c:v>15.147</c:v>
                </c:pt>
                <c:pt idx="20">
                  <c:v>15.144</c:v>
                </c:pt>
                <c:pt idx="21">
                  <c:v>15.154999999999999</c:v>
                </c:pt>
                <c:pt idx="22">
                  <c:v>15.182</c:v>
                </c:pt>
                <c:pt idx="23">
                  <c:v>15.175000000000001</c:v>
                </c:pt>
                <c:pt idx="24">
                  <c:v>15.183999999999999</c:v>
                </c:pt>
                <c:pt idx="25">
                  <c:v>15.192</c:v>
                </c:pt>
                <c:pt idx="26">
                  <c:v>15.182</c:v>
                </c:pt>
                <c:pt idx="27">
                  <c:v>15.188000000000001</c:v>
                </c:pt>
                <c:pt idx="28">
                  <c:v>15.194000000000001</c:v>
                </c:pt>
                <c:pt idx="29">
                  <c:v>15.2</c:v>
                </c:pt>
                <c:pt idx="30">
                  <c:v>15.188000000000001</c:v>
                </c:pt>
                <c:pt idx="31">
                  <c:v>15.21</c:v>
                </c:pt>
                <c:pt idx="32">
                  <c:v>14.798</c:v>
                </c:pt>
                <c:pt idx="33">
                  <c:v>15.02</c:v>
                </c:pt>
                <c:pt idx="34">
                  <c:v>13.661</c:v>
                </c:pt>
                <c:pt idx="35">
                  <c:v>13.000999999999999</c:v>
                </c:pt>
                <c:pt idx="36">
                  <c:v>11.475</c:v>
                </c:pt>
                <c:pt idx="37">
                  <c:v>11.114000000000001</c:v>
                </c:pt>
                <c:pt idx="38">
                  <c:v>10.435</c:v>
                </c:pt>
                <c:pt idx="39">
                  <c:v>8.7739999999999991</c:v>
                </c:pt>
                <c:pt idx="40">
                  <c:v>7.2789999999999999</c:v>
                </c:pt>
                <c:pt idx="41">
                  <c:v>7.2149999999999999</c:v>
                </c:pt>
                <c:pt idx="42">
                  <c:v>5.28</c:v>
                </c:pt>
                <c:pt idx="43">
                  <c:v>5.2080000000000002</c:v>
                </c:pt>
                <c:pt idx="44">
                  <c:v>3.415</c:v>
                </c:pt>
                <c:pt idx="45">
                  <c:v>2.9860000000000002</c:v>
                </c:pt>
                <c:pt idx="46">
                  <c:v>0.622</c:v>
                </c:pt>
                <c:pt idx="47">
                  <c:v>0.47199999999999998</c:v>
                </c:pt>
              </c:numCache>
            </c:numRef>
          </c:yVal>
        </c:ser>
        <c:axId val="107305216"/>
        <c:axId val="107307392"/>
      </c:scatterChart>
      <c:valAx>
        <c:axId val="10730521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7307392"/>
        <c:crosses val="autoZero"/>
        <c:crossBetween val="midCat"/>
      </c:valAx>
      <c:valAx>
        <c:axId val="107307392"/>
        <c:scaling>
          <c:orientation val="minMax"/>
        </c:scaling>
        <c:axPos val="l"/>
        <c:title>
          <c:tx>
            <c:rich>
              <a:bodyPr/>
              <a:lstStyle/>
              <a:p>
                <a:pPr>
                  <a:defRPr/>
                </a:pPr>
                <a:r>
                  <a:rPr lang="en-US"/>
                  <a:t>Water depth, ft</a:t>
                </a:r>
              </a:p>
            </c:rich>
          </c:tx>
          <c:layout/>
        </c:title>
        <c:numFmt formatCode="General" sourceLinked="1"/>
        <c:majorTickMark val="none"/>
        <c:tickLblPos val="nextTo"/>
        <c:crossAx val="107305216"/>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31.9:</a:t>
            </a:r>
            <a:r>
              <a:rPr lang="en-US" baseline="0"/>
              <a:t>  Conductivity profile</a:t>
            </a:r>
            <a:endParaRPr lang="en-US"/>
          </a:p>
        </c:rich>
      </c:tx>
      <c:layout/>
    </c:title>
    <c:plotArea>
      <c:layout/>
      <c:scatterChart>
        <c:scatterStyle val="lineMarker"/>
        <c:ser>
          <c:idx val="0"/>
          <c:order val="0"/>
          <c:spPr>
            <a:ln w="28575">
              <a:noFill/>
            </a:ln>
          </c:spPr>
          <c:xVal>
            <c:numRef>
              <c:f>('esb31.9_"opt1"'!$E$8:$E$54,'esb31.9_"opt1"'!$E$56)</c:f>
              <c:numCache>
                <c:formatCode>General</c:formatCode>
                <c:ptCount val="48"/>
                <c:pt idx="0">
                  <c:v>850.1</c:v>
                </c:pt>
                <c:pt idx="1">
                  <c:v>849.8</c:v>
                </c:pt>
                <c:pt idx="2">
                  <c:v>826.8</c:v>
                </c:pt>
                <c:pt idx="3">
                  <c:v>841.7</c:v>
                </c:pt>
                <c:pt idx="4">
                  <c:v>845</c:v>
                </c:pt>
                <c:pt idx="5">
                  <c:v>849.4</c:v>
                </c:pt>
                <c:pt idx="6">
                  <c:v>852.9</c:v>
                </c:pt>
                <c:pt idx="7">
                  <c:v>853.4</c:v>
                </c:pt>
                <c:pt idx="8">
                  <c:v>855.4</c:v>
                </c:pt>
                <c:pt idx="9">
                  <c:v>856.1</c:v>
                </c:pt>
                <c:pt idx="10">
                  <c:v>858.2</c:v>
                </c:pt>
                <c:pt idx="11">
                  <c:v>860.2</c:v>
                </c:pt>
                <c:pt idx="12">
                  <c:v>861</c:v>
                </c:pt>
                <c:pt idx="13">
                  <c:v>451.7</c:v>
                </c:pt>
                <c:pt idx="14">
                  <c:v>346</c:v>
                </c:pt>
                <c:pt idx="15">
                  <c:v>326.5</c:v>
                </c:pt>
                <c:pt idx="16">
                  <c:v>307.2</c:v>
                </c:pt>
                <c:pt idx="17">
                  <c:v>294.7</c:v>
                </c:pt>
                <c:pt idx="18">
                  <c:v>290.8</c:v>
                </c:pt>
                <c:pt idx="19">
                  <c:v>284.2</c:v>
                </c:pt>
                <c:pt idx="20">
                  <c:v>278.89999999999998</c:v>
                </c:pt>
                <c:pt idx="21">
                  <c:v>275.5</c:v>
                </c:pt>
                <c:pt idx="22">
                  <c:v>273.60000000000002</c:v>
                </c:pt>
                <c:pt idx="23">
                  <c:v>273.60000000000002</c:v>
                </c:pt>
                <c:pt idx="24">
                  <c:v>273.8</c:v>
                </c:pt>
                <c:pt idx="25">
                  <c:v>274.39999999999998</c:v>
                </c:pt>
                <c:pt idx="26">
                  <c:v>275.3</c:v>
                </c:pt>
                <c:pt idx="27">
                  <c:v>277</c:v>
                </c:pt>
                <c:pt idx="28">
                  <c:v>242.8</c:v>
                </c:pt>
                <c:pt idx="29">
                  <c:v>246.2</c:v>
                </c:pt>
                <c:pt idx="30">
                  <c:v>251.7</c:v>
                </c:pt>
                <c:pt idx="31">
                  <c:v>442.7</c:v>
                </c:pt>
                <c:pt idx="32">
                  <c:v>932.9</c:v>
                </c:pt>
                <c:pt idx="33">
                  <c:v>864.3</c:v>
                </c:pt>
                <c:pt idx="34">
                  <c:v>862.1</c:v>
                </c:pt>
                <c:pt idx="35">
                  <c:v>862.1</c:v>
                </c:pt>
                <c:pt idx="36">
                  <c:v>860.9</c:v>
                </c:pt>
                <c:pt idx="37">
                  <c:v>861</c:v>
                </c:pt>
                <c:pt idx="38">
                  <c:v>860.1</c:v>
                </c:pt>
                <c:pt idx="39">
                  <c:v>860.3</c:v>
                </c:pt>
                <c:pt idx="40">
                  <c:v>862</c:v>
                </c:pt>
                <c:pt idx="41">
                  <c:v>857.3</c:v>
                </c:pt>
                <c:pt idx="42">
                  <c:v>855.5</c:v>
                </c:pt>
                <c:pt idx="43">
                  <c:v>851.9</c:v>
                </c:pt>
                <c:pt idx="44">
                  <c:v>848.1</c:v>
                </c:pt>
                <c:pt idx="45">
                  <c:v>847.4</c:v>
                </c:pt>
                <c:pt idx="46">
                  <c:v>352.4</c:v>
                </c:pt>
                <c:pt idx="47">
                  <c:v>852.8</c:v>
                </c:pt>
              </c:numCache>
            </c:numRef>
          </c:xVal>
          <c:yVal>
            <c:numRef>
              <c:f>('esb31.9_"opt1"'!$C$8:$C$54,'esb31.9_"opt1"'!$C$56)</c:f>
              <c:numCache>
                <c:formatCode>General</c:formatCode>
                <c:ptCount val="48"/>
                <c:pt idx="0">
                  <c:v>0.315</c:v>
                </c:pt>
                <c:pt idx="1">
                  <c:v>0.73599999999999999</c:v>
                </c:pt>
                <c:pt idx="2">
                  <c:v>1.772</c:v>
                </c:pt>
                <c:pt idx="3">
                  <c:v>2.4580000000000002</c:v>
                </c:pt>
                <c:pt idx="4">
                  <c:v>3.589</c:v>
                </c:pt>
                <c:pt idx="5">
                  <c:v>4.4349999999999996</c:v>
                </c:pt>
                <c:pt idx="6">
                  <c:v>5.1429999999999998</c:v>
                </c:pt>
                <c:pt idx="7">
                  <c:v>6.4260000000000002</c:v>
                </c:pt>
                <c:pt idx="8">
                  <c:v>7.867</c:v>
                </c:pt>
                <c:pt idx="9">
                  <c:v>9.7959999999999994</c:v>
                </c:pt>
                <c:pt idx="10">
                  <c:v>11.195</c:v>
                </c:pt>
                <c:pt idx="11">
                  <c:v>12.712</c:v>
                </c:pt>
                <c:pt idx="12">
                  <c:v>14.795999999999999</c:v>
                </c:pt>
                <c:pt idx="13">
                  <c:v>15.03</c:v>
                </c:pt>
                <c:pt idx="14">
                  <c:v>15.045</c:v>
                </c:pt>
                <c:pt idx="15">
                  <c:v>15.073</c:v>
                </c:pt>
                <c:pt idx="16">
                  <c:v>15.096</c:v>
                </c:pt>
                <c:pt idx="17">
                  <c:v>15.116</c:v>
                </c:pt>
                <c:pt idx="18">
                  <c:v>15.132999999999999</c:v>
                </c:pt>
                <c:pt idx="19">
                  <c:v>15.147</c:v>
                </c:pt>
                <c:pt idx="20">
                  <c:v>15.144</c:v>
                </c:pt>
                <c:pt idx="21">
                  <c:v>15.154999999999999</c:v>
                </c:pt>
                <c:pt idx="22">
                  <c:v>15.182</c:v>
                </c:pt>
                <c:pt idx="23">
                  <c:v>15.175000000000001</c:v>
                </c:pt>
                <c:pt idx="24">
                  <c:v>15.183999999999999</c:v>
                </c:pt>
                <c:pt idx="25">
                  <c:v>15.192</c:v>
                </c:pt>
                <c:pt idx="26">
                  <c:v>15.182</c:v>
                </c:pt>
                <c:pt idx="27">
                  <c:v>15.188000000000001</c:v>
                </c:pt>
                <c:pt idx="28">
                  <c:v>15.194000000000001</c:v>
                </c:pt>
                <c:pt idx="29">
                  <c:v>15.2</c:v>
                </c:pt>
                <c:pt idx="30">
                  <c:v>15.188000000000001</c:v>
                </c:pt>
                <c:pt idx="31">
                  <c:v>15.21</c:v>
                </c:pt>
                <c:pt idx="32">
                  <c:v>14.798</c:v>
                </c:pt>
                <c:pt idx="33">
                  <c:v>15.02</c:v>
                </c:pt>
                <c:pt idx="34">
                  <c:v>13.661</c:v>
                </c:pt>
                <c:pt idx="35">
                  <c:v>13.000999999999999</c:v>
                </c:pt>
                <c:pt idx="36">
                  <c:v>11.475</c:v>
                </c:pt>
                <c:pt idx="37">
                  <c:v>11.114000000000001</c:v>
                </c:pt>
                <c:pt idx="38">
                  <c:v>10.435</c:v>
                </c:pt>
                <c:pt idx="39">
                  <c:v>8.7739999999999991</c:v>
                </c:pt>
                <c:pt idx="40">
                  <c:v>7.2789999999999999</c:v>
                </c:pt>
                <c:pt idx="41">
                  <c:v>7.2149999999999999</c:v>
                </c:pt>
                <c:pt idx="42">
                  <c:v>5.28</c:v>
                </c:pt>
                <c:pt idx="43">
                  <c:v>5.2080000000000002</c:v>
                </c:pt>
                <c:pt idx="44">
                  <c:v>3.415</c:v>
                </c:pt>
                <c:pt idx="45">
                  <c:v>2.9860000000000002</c:v>
                </c:pt>
                <c:pt idx="46">
                  <c:v>0.622</c:v>
                </c:pt>
                <c:pt idx="47">
                  <c:v>0.47199999999999998</c:v>
                </c:pt>
              </c:numCache>
            </c:numRef>
          </c:yVal>
        </c:ser>
        <c:axId val="107336448"/>
        <c:axId val="107338368"/>
      </c:scatterChart>
      <c:valAx>
        <c:axId val="107336448"/>
        <c:scaling>
          <c:orientation val="minMax"/>
          <c:min val="200"/>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7338368"/>
        <c:crosses val="autoZero"/>
        <c:crossBetween val="midCat"/>
      </c:valAx>
      <c:valAx>
        <c:axId val="107338368"/>
        <c:scaling>
          <c:orientation val="minMax"/>
        </c:scaling>
        <c:axPos val="l"/>
        <c:title>
          <c:tx>
            <c:rich>
              <a:bodyPr/>
              <a:lstStyle/>
              <a:p>
                <a:pPr>
                  <a:defRPr/>
                </a:pPr>
                <a:r>
                  <a:rPr lang="en-US"/>
                  <a:t>Water depth, ft</a:t>
                </a:r>
              </a:p>
            </c:rich>
          </c:tx>
          <c:layout/>
        </c:title>
        <c:numFmt formatCode="General" sourceLinked="1"/>
        <c:majorTickMark val="none"/>
        <c:tickLblPos val="nextTo"/>
        <c:crossAx val="107336448"/>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a:t>
            </a:r>
            <a:r>
              <a:rPr lang="en-US" baseline="0"/>
              <a:t> 31.9(2):  Water temperature profile</a:t>
            </a:r>
          </a:p>
        </c:rich>
      </c:tx>
      <c:layout/>
    </c:title>
    <c:plotArea>
      <c:layout/>
      <c:scatterChart>
        <c:scatterStyle val="lineMarker"/>
        <c:ser>
          <c:idx val="0"/>
          <c:order val="0"/>
          <c:spPr>
            <a:ln w="28575">
              <a:noFill/>
            </a:ln>
          </c:spPr>
          <c:xVal>
            <c:numRef>
              <c:f>'esb31.9(2)_"opt2"'!$B$8:$B$75</c:f>
              <c:numCache>
                <c:formatCode>General</c:formatCode>
                <c:ptCount val="68"/>
                <c:pt idx="0">
                  <c:v>77.73</c:v>
                </c:pt>
                <c:pt idx="1">
                  <c:v>81.38</c:v>
                </c:pt>
                <c:pt idx="2">
                  <c:v>81.540000000000006</c:v>
                </c:pt>
                <c:pt idx="3">
                  <c:v>81.540000000000006</c:v>
                </c:pt>
                <c:pt idx="4">
                  <c:v>81.56</c:v>
                </c:pt>
                <c:pt idx="5">
                  <c:v>81.540000000000006</c:v>
                </c:pt>
                <c:pt idx="6">
                  <c:v>81.33</c:v>
                </c:pt>
                <c:pt idx="7">
                  <c:v>79.38</c:v>
                </c:pt>
                <c:pt idx="8">
                  <c:v>78.69</c:v>
                </c:pt>
                <c:pt idx="9">
                  <c:v>78.180000000000007</c:v>
                </c:pt>
                <c:pt idx="10">
                  <c:v>77.19</c:v>
                </c:pt>
                <c:pt idx="11">
                  <c:v>76.540000000000006</c:v>
                </c:pt>
                <c:pt idx="12">
                  <c:v>76.25</c:v>
                </c:pt>
                <c:pt idx="13">
                  <c:v>76.23</c:v>
                </c:pt>
                <c:pt idx="14">
                  <c:v>76.17</c:v>
                </c:pt>
                <c:pt idx="15">
                  <c:v>76.09</c:v>
                </c:pt>
                <c:pt idx="16">
                  <c:v>76.02</c:v>
                </c:pt>
                <c:pt idx="17">
                  <c:v>76.02</c:v>
                </c:pt>
                <c:pt idx="18">
                  <c:v>76.06</c:v>
                </c:pt>
                <c:pt idx="19">
                  <c:v>76.06</c:v>
                </c:pt>
                <c:pt idx="20">
                  <c:v>76.03</c:v>
                </c:pt>
                <c:pt idx="21">
                  <c:v>75.959999999999994</c:v>
                </c:pt>
                <c:pt idx="22">
                  <c:v>75.959999999999994</c:v>
                </c:pt>
                <c:pt idx="23">
                  <c:v>75.959999999999994</c:v>
                </c:pt>
                <c:pt idx="24">
                  <c:v>75.97</c:v>
                </c:pt>
                <c:pt idx="25">
                  <c:v>75.989999999999995</c:v>
                </c:pt>
                <c:pt idx="26">
                  <c:v>76</c:v>
                </c:pt>
                <c:pt idx="27">
                  <c:v>76.010000000000005</c:v>
                </c:pt>
                <c:pt idx="28">
                  <c:v>76</c:v>
                </c:pt>
                <c:pt idx="29">
                  <c:v>76</c:v>
                </c:pt>
                <c:pt idx="30">
                  <c:v>75.98</c:v>
                </c:pt>
                <c:pt idx="31">
                  <c:v>75.84</c:v>
                </c:pt>
                <c:pt idx="32">
                  <c:v>75.81</c:v>
                </c:pt>
                <c:pt idx="33">
                  <c:v>75.819999999999993</c:v>
                </c:pt>
                <c:pt idx="34">
                  <c:v>75.819999999999993</c:v>
                </c:pt>
                <c:pt idx="35">
                  <c:v>75.83</c:v>
                </c:pt>
                <c:pt idx="36">
                  <c:v>75.84</c:v>
                </c:pt>
                <c:pt idx="37">
                  <c:v>75.84</c:v>
                </c:pt>
                <c:pt idx="38">
                  <c:v>75.86</c:v>
                </c:pt>
                <c:pt idx="39">
                  <c:v>75.849999999999994</c:v>
                </c:pt>
                <c:pt idx="40">
                  <c:v>75.86</c:v>
                </c:pt>
                <c:pt idx="41">
                  <c:v>75.86</c:v>
                </c:pt>
                <c:pt idx="42">
                  <c:v>75.849999999999994</c:v>
                </c:pt>
                <c:pt idx="43">
                  <c:v>75.86</c:v>
                </c:pt>
                <c:pt idx="44">
                  <c:v>75.86</c:v>
                </c:pt>
                <c:pt idx="45">
                  <c:v>75.86</c:v>
                </c:pt>
                <c:pt idx="46">
                  <c:v>75.86</c:v>
                </c:pt>
                <c:pt idx="47">
                  <c:v>75.84</c:v>
                </c:pt>
                <c:pt idx="48">
                  <c:v>75.83</c:v>
                </c:pt>
                <c:pt idx="49">
                  <c:v>75.83</c:v>
                </c:pt>
                <c:pt idx="50">
                  <c:v>75.83</c:v>
                </c:pt>
                <c:pt idx="51">
                  <c:v>75.83</c:v>
                </c:pt>
                <c:pt idx="52">
                  <c:v>75.84</c:v>
                </c:pt>
                <c:pt idx="53">
                  <c:v>75.84</c:v>
                </c:pt>
                <c:pt idx="54">
                  <c:v>75.849999999999994</c:v>
                </c:pt>
                <c:pt idx="55">
                  <c:v>75.84</c:v>
                </c:pt>
                <c:pt idx="56">
                  <c:v>75.819999999999993</c:v>
                </c:pt>
                <c:pt idx="57">
                  <c:v>75.819999999999993</c:v>
                </c:pt>
                <c:pt idx="58">
                  <c:v>75.849999999999994</c:v>
                </c:pt>
                <c:pt idx="59">
                  <c:v>75.98</c:v>
                </c:pt>
                <c:pt idx="60">
                  <c:v>76.27</c:v>
                </c:pt>
                <c:pt idx="61">
                  <c:v>76.44</c:v>
                </c:pt>
                <c:pt idx="62">
                  <c:v>76.91</c:v>
                </c:pt>
                <c:pt idx="63">
                  <c:v>77.489999999999995</c:v>
                </c:pt>
                <c:pt idx="64">
                  <c:v>79.790000000000006</c:v>
                </c:pt>
                <c:pt idx="65">
                  <c:v>81.569999999999993</c:v>
                </c:pt>
                <c:pt idx="66">
                  <c:v>81.77</c:v>
                </c:pt>
                <c:pt idx="67">
                  <c:v>81.89</c:v>
                </c:pt>
              </c:numCache>
            </c:numRef>
          </c:xVal>
          <c:yVal>
            <c:numRef>
              <c:f>'esb31.9(2)_"opt2"'!$C$8:$C$75</c:f>
              <c:numCache>
                <c:formatCode>General</c:formatCode>
                <c:ptCount val="68"/>
                <c:pt idx="0">
                  <c:v>0.17699999999999999</c:v>
                </c:pt>
                <c:pt idx="1">
                  <c:v>0.20499999999999999</c:v>
                </c:pt>
                <c:pt idx="2">
                  <c:v>0.34799999999999998</c:v>
                </c:pt>
                <c:pt idx="3">
                  <c:v>0.314</c:v>
                </c:pt>
                <c:pt idx="4">
                  <c:v>0.313</c:v>
                </c:pt>
                <c:pt idx="5">
                  <c:v>0.29499999999999998</c:v>
                </c:pt>
                <c:pt idx="6">
                  <c:v>1.296</c:v>
                </c:pt>
                <c:pt idx="7">
                  <c:v>2.6150000000000002</c:v>
                </c:pt>
                <c:pt idx="8">
                  <c:v>2.4609999999999999</c:v>
                </c:pt>
                <c:pt idx="9">
                  <c:v>3.3159999999999998</c:v>
                </c:pt>
                <c:pt idx="10">
                  <c:v>4.4279999999999999</c:v>
                </c:pt>
                <c:pt idx="11">
                  <c:v>5.5640000000000001</c:v>
                </c:pt>
                <c:pt idx="12">
                  <c:v>6.5110000000000001</c:v>
                </c:pt>
                <c:pt idx="13">
                  <c:v>6.5019999999999998</c:v>
                </c:pt>
                <c:pt idx="14">
                  <c:v>6.5759999999999996</c:v>
                </c:pt>
                <c:pt idx="15">
                  <c:v>6.681</c:v>
                </c:pt>
                <c:pt idx="16">
                  <c:v>6.68</c:v>
                </c:pt>
                <c:pt idx="17">
                  <c:v>6.694</c:v>
                </c:pt>
                <c:pt idx="18">
                  <c:v>6.7210000000000001</c:v>
                </c:pt>
                <c:pt idx="19">
                  <c:v>6.7110000000000003</c:v>
                </c:pt>
                <c:pt idx="20">
                  <c:v>6.8</c:v>
                </c:pt>
                <c:pt idx="21">
                  <c:v>6.87</c:v>
                </c:pt>
                <c:pt idx="22">
                  <c:v>6.8730000000000002</c:v>
                </c:pt>
                <c:pt idx="23">
                  <c:v>6.891</c:v>
                </c:pt>
                <c:pt idx="24">
                  <c:v>6.907</c:v>
                </c:pt>
                <c:pt idx="25">
                  <c:v>6.92</c:v>
                </c:pt>
                <c:pt idx="26">
                  <c:v>6.931</c:v>
                </c:pt>
                <c:pt idx="27">
                  <c:v>6.9580000000000002</c:v>
                </c:pt>
                <c:pt idx="28">
                  <c:v>6.9669999999999996</c:v>
                </c:pt>
                <c:pt idx="29">
                  <c:v>7.024</c:v>
                </c:pt>
                <c:pt idx="30">
                  <c:v>7.1980000000000004</c:v>
                </c:pt>
                <c:pt idx="31">
                  <c:v>7.3559999999999999</c:v>
                </c:pt>
                <c:pt idx="32">
                  <c:v>7.3819999999999997</c:v>
                </c:pt>
                <c:pt idx="33">
                  <c:v>7.3730000000000002</c:v>
                </c:pt>
                <c:pt idx="34">
                  <c:v>7.3810000000000002</c:v>
                </c:pt>
                <c:pt idx="35">
                  <c:v>7.3879999999999999</c:v>
                </c:pt>
                <c:pt idx="36">
                  <c:v>7.3940000000000001</c:v>
                </c:pt>
                <c:pt idx="37">
                  <c:v>7.399</c:v>
                </c:pt>
                <c:pt idx="38">
                  <c:v>7.4029999999999996</c:v>
                </c:pt>
                <c:pt idx="39">
                  <c:v>7.407</c:v>
                </c:pt>
                <c:pt idx="40">
                  <c:v>7.41</c:v>
                </c:pt>
                <c:pt idx="41">
                  <c:v>7.4139999999999997</c:v>
                </c:pt>
                <c:pt idx="42">
                  <c:v>7.4169999999999998</c:v>
                </c:pt>
                <c:pt idx="43">
                  <c:v>7.42</c:v>
                </c:pt>
                <c:pt idx="44">
                  <c:v>7.423</c:v>
                </c:pt>
                <c:pt idx="45">
                  <c:v>7.4249999999999998</c:v>
                </c:pt>
                <c:pt idx="46">
                  <c:v>7.4269999999999996</c:v>
                </c:pt>
                <c:pt idx="47">
                  <c:v>7.4459999999999997</c:v>
                </c:pt>
                <c:pt idx="48">
                  <c:v>7.4320000000000004</c:v>
                </c:pt>
                <c:pt idx="49">
                  <c:v>7.4329999999999998</c:v>
                </c:pt>
                <c:pt idx="50">
                  <c:v>7.4359999999999999</c:v>
                </c:pt>
                <c:pt idx="51">
                  <c:v>7.4370000000000003</c:v>
                </c:pt>
                <c:pt idx="52">
                  <c:v>7.4550000000000001</c:v>
                </c:pt>
                <c:pt idx="53">
                  <c:v>7.4569999999999999</c:v>
                </c:pt>
                <c:pt idx="54">
                  <c:v>7.359</c:v>
                </c:pt>
                <c:pt idx="55">
                  <c:v>7.1760000000000002</c:v>
                </c:pt>
                <c:pt idx="56">
                  <c:v>6.9450000000000003</c:v>
                </c:pt>
                <c:pt idx="57">
                  <c:v>6.7309999999999999</c:v>
                </c:pt>
                <c:pt idx="58">
                  <c:v>6.5330000000000004</c:v>
                </c:pt>
                <c:pt idx="59">
                  <c:v>6.4660000000000002</c:v>
                </c:pt>
                <c:pt idx="60">
                  <c:v>6.0650000000000004</c:v>
                </c:pt>
                <c:pt idx="61">
                  <c:v>4.9640000000000004</c:v>
                </c:pt>
                <c:pt idx="62">
                  <c:v>3.6629999999999998</c:v>
                </c:pt>
                <c:pt idx="63">
                  <c:v>2.5099999999999998</c:v>
                </c:pt>
                <c:pt idx="64">
                  <c:v>0.80400000000000005</c:v>
                </c:pt>
                <c:pt idx="65">
                  <c:v>0.58899999999999997</c:v>
                </c:pt>
                <c:pt idx="66">
                  <c:v>0.42599999999999999</c:v>
                </c:pt>
                <c:pt idx="67">
                  <c:v>0.40300000000000002</c:v>
                </c:pt>
              </c:numCache>
            </c:numRef>
          </c:yVal>
        </c:ser>
        <c:axId val="107276928"/>
        <c:axId val="107426560"/>
      </c:scatterChart>
      <c:valAx>
        <c:axId val="107276928"/>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7426560"/>
        <c:crosses val="autoZero"/>
        <c:crossBetween val="midCat"/>
      </c:valAx>
      <c:valAx>
        <c:axId val="107426560"/>
        <c:scaling>
          <c:orientation val="minMax"/>
        </c:scaling>
        <c:axPos val="l"/>
        <c:title>
          <c:tx>
            <c:rich>
              <a:bodyPr/>
              <a:lstStyle/>
              <a:p>
                <a:pPr>
                  <a:defRPr/>
                </a:pPr>
                <a:r>
                  <a:rPr lang="en-US"/>
                  <a:t>Water depth, ft</a:t>
                </a:r>
              </a:p>
            </c:rich>
          </c:tx>
          <c:layout/>
        </c:title>
        <c:numFmt formatCode="General" sourceLinked="1"/>
        <c:majorTickMark val="none"/>
        <c:tickLblPos val="nextTo"/>
        <c:crossAx val="107276928"/>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31.9(2):  Conductivity</a:t>
            </a:r>
            <a:r>
              <a:rPr lang="en-US" baseline="0"/>
              <a:t> profile</a:t>
            </a:r>
            <a:endParaRPr lang="en-US"/>
          </a:p>
        </c:rich>
      </c:tx>
      <c:layout/>
    </c:title>
    <c:plotArea>
      <c:layout/>
      <c:scatterChart>
        <c:scatterStyle val="lineMarker"/>
        <c:ser>
          <c:idx val="0"/>
          <c:order val="0"/>
          <c:spPr>
            <a:ln w="28575">
              <a:noFill/>
            </a:ln>
          </c:spPr>
          <c:xVal>
            <c:numRef>
              <c:f>'esb31.9(2)_"opt2"'!$E$8:$E$75</c:f>
              <c:numCache>
                <c:formatCode>General</c:formatCode>
                <c:ptCount val="68"/>
                <c:pt idx="0">
                  <c:v>880.7</c:v>
                </c:pt>
                <c:pt idx="1">
                  <c:v>850.1</c:v>
                </c:pt>
                <c:pt idx="2">
                  <c:v>848.3</c:v>
                </c:pt>
                <c:pt idx="3">
                  <c:v>848.8</c:v>
                </c:pt>
                <c:pt idx="4">
                  <c:v>848.4</c:v>
                </c:pt>
                <c:pt idx="5">
                  <c:v>848.8</c:v>
                </c:pt>
                <c:pt idx="6">
                  <c:v>840.3</c:v>
                </c:pt>
                <c:pt idx="7">
                  <c:v>836</c:v>
                </c:pt>
                <c:pt idx="8">
                  <c:v>840.9</c:v>
                </c:pt>
                <c:pt idx="9">
                  <c:v>839.8</c:v>
                </c:pt>
                <c:pt idx="10">
                  <c:v>848.4</c:v>
                </c:pt>
                <c:pt idx="11">
                  <c:v>853</c:v>
                </c:pt>
                <c:pt idx="12">
                  <c:v>854.3</c:v>
                </c:pt>
                <c:pt idx="13">
                  <c:v>854.5</c:v>
                </c:pt>
                <c:pt idx="14">
                  <c:v>854.8</c:v>
                </c:pt>
                <c:pt idx="15">
                  <c:v>851.3</c:v>
                </c:pt>
                <c:pt idx="16">
                  <c:v>855</c:v>
                </c:pt>
                <c:pt idx="17">
                  <c:v>856.8</c:v>
                </c:pt>
                <c:pt idx="18">
                  <c:v>857.2</c:v>
                </c:pt>
                <c:pt idx="19">
                  <c:v>852.1</c:v>
                </c:pt>
                <c:pt idx="20">
                  <c:v>847.1</c:v>
                </c:pt>
                <c:pt idx="21">
                  <c:v>825.5</c:v>
                </c:pt>
                <c:pt idx="22">
                  <c:v>826.8</c:v>
                </c:pt>
                <c:pt idx="23">
                  <c:v>826.4</c:v>
                </c:pt>
                <c:pt idx="24">
                  <c:v>824.1</c:v>
                </c:pt>
                <c:pt idx="25">
                  <c:v>818.9</c:v>
                </c:pt>
                <c:pt idx="26">
                  <c:v>813.8</c:v>
                </c:pt>
                <c:pt idx="27">
                  <c:v>808.3</c:v>
                </c:pt>
                <c:pt idx="28">
                  <c:v>791.5</c:v>
                </c:pt>
                <c:pt idx="29">
                  <c:v>766.9</c:v>
                </c:pt>
                <c:pt idx="30">
                  <c:v>739.7</c:v>
                </c:pt>
                <c:pt idx="31">
                  <c:v>771.2</c:v>
                </c:pt>
                <c:pt idx="32">
                  <c:v>773.4</c:v>
                </c:pt>
                <c:pt idx="33">
                  <c:v>773</c:v>
                </c:pt>
                <c:pt idx="34">
                  <c:v>772.9</c:v>
                </c:pt>
                <c:pt idx="35">
                  <c:v>772.6</c:v>
                </c:pt>
                <c:pt idx="36">
                  <c:v>772.4</c:v>
                </c:pt>
                <c:pt idx="37">
                  <c:v>771.8</c:v>
                </c:pt>
                <c:pt idx="38">
                  <c:v>771.3</c:v>
                </c:pt>
                <c:pt idx="39">
                  <c:v>770.8</c:v>
                </c:pt>
                <c:pt idx="40">
                  <c:v>770.2</c:v>
                </c:pt>
                <c:pt idx="41">
                  <c:v>768.7</c:v>
                </c:pt>
                <c:pt idx="42">
                  <c:v>766.9</c:v>
                </c:pt>
                <c:pt idx="43">
                  <c:v>763.4</c:v>
                </c:pt>
                <c:pt idx="44">
                  <c:v>758.9</c:v>
                </c:pt>
                <c:pt idx="45">
                  <c:v>754.9</c:v>
                </c:pt>
                <c:pt idx="46">
                  <c:v>750.9</c:v>
                </c:pt>
                <c:pt idx="47">
                  <c:v>718.2</c:v>
                </c:pt>
                <c:pt idx="48">
                  <c:v>703.2</c:v>
                </c:pt>
                <c:pt idx="49">
                  <c:v>698</c:v>
                </c:pt>
                <c:pt idx="50">
                  <c:v>694.6</c:v>
                </c:pt>
                <c:pt idx="51">
                  <c:v>691.5</c:v>
                </c:pt>
                <c:pt idx="52">
                  <c:v>687.2</c:v>
                </c:pt>
                <c:pt idx="53">
                  <c:v>684.6</c:v>
                </c:pt>
                <c:pt idx="54">
                  <c:v>708.7</c:v>
                </c:pt>
                <c:pt idx="55">
                  <c:v>713.6</c:v>
                </c:pt>
                <c:pt idx="56">
                  <c:v>722.7</c:v>
                </c:pt>
                <c:pt idx="57">
                  <c:v>705.1</c:v>
                </c:pt>
                <c:pt idx="58">
                  <c:v>699</c:v>
                </c:pt>
                <c:pt idx="59">
                  <c:v>663</c:v>
                </c:pt>
                <c:pt idx="60">
                  <c:v>849.7</c:v>
                </c:pt>
                <c:pt idx="61">
                  <c:v>851.7</c:v>
                </c:pt>
                <c:pt idx="62">
                  <c:v>848.2</c:v>
                </c:pt>
                <c:pt idx="63">
                  <c:v>845.8</c:v>
                </c:pt>
                <c:pt idx="64">
                  <c:v>855.7</c:v>
                </c:pt>
                <c:pt idx="65">
                  <c:v>852</c:v>
                </c:pt>
                <c:pt idx="66">
                  <c:v>850.4</c:v>
                </c:pt>
                <c:pt idx="67">
                  <c:v>850.2</c:v>
                </c:pt>
              </c:numCache>
            </c:numRef>
          </c:xVal>
          <c:yVal>
            <c:numRef>
              <c:f>'esb31.9(2)_"opt2"'!$C$8:$C$75</c:f>
              <c:numCache>
                <c:formatCode>General</c:formatCode>
                <c:ptCount val="68"/>
                <c:pt idx="0">
                  <c:v>0.17699999999999999</c:v>
                </c:pt>
                <c:pt idx="1">
                  <c:v>0.20499999999999999</c:v>
                </c:pt>
                <c:pt idx="2">
                  <c:v>0.34799999999999998</c:v>
                </c:pt>
                <c:pt idx="3">
                  <c:v>0.314</c:v>
                </c:pt>
                <c:pt idx="4">
                  <c:v>0.313</c:v>
                </c:pt>
                <c:pt idx="5">
                  <c:v>0.29499999999999998</c:v>
                </c:pt>
                <c:pt idx="6">
                  <c:v>1.296</c:v>
                </c:pt>
                <c:pt idx="7">
                  <c:v>2.6150000000000002</c:v>
                </c:pt>
                <c:pt idx="8">
                  <c:v>2.4609999999999999</c:v>
                </c:pt>
                <c:pt idx="9">
                  <c:v>3.3159999999999998</c:v>
                </c:pt>
                <c:pt idx="10">
                  <c:v>4.4279999999999999</c:v>
                </c:pt>
                <c:pt idx="11">
                  <c:v>5.5640000000000001</c:v>
                </c:pt>
                <c:pt idx="12">
                  <c:v>6.5110000000000001</c:v>
                </c:pt>
                <c:pt idx="13">
                  <c:v>6.5019999999999998</c:v>
                </c:pt>
                <c:pt idx="14">
                  <c:v>6.5759999999999996</c:v>
                </c:pt>
                <c:pt idx="15">
                  <c:v>6.681</c:v>
                </c:pt>
                <c:pt idx="16">
                  <c:v>6.68</c:v>
                </c:pt>
                <c:pt idx="17">
                  <c:v>6.694</c:v>
                </c:pt>
                <c:pt idx="18">
                  <c:v>6.7210000000000001</c:v>
                </c:pt>
                <c:pt idx="19">
                  <c:v>6.7110000000000003</c:v>
                </c:pt>
                <c:pt idx="20">
                  <c:v>6.8</c:v>
                </c:pt>
                <c:pt idx="21">
                  <c:v>6.87</c:v>
                </c:pt>
                <c:pt idx="22">
                  <c:v>6.8730000000000002</c:v>
                </c:pt>
                <c:pt idx="23">
                  <c:v>6.891</c:v>
                </c:pt>
                <c:pt idx="24">
                  <c:v>6.907</c:v>
                </c:pt>
                <c:pt idx="25">
                  <c:v>6.92</c:v>
                </c:pt>
                <c:pt idx="26">
                  <c:v>6.931</c:v>
                </c:pt>
                <c:pt idx="27">
                  <c:v>6.9580000000000002</c:v>
                </c:pt>
                <c:pt idx="28">
                  <c:v>6.9669999999999996</c:v>
                </c:pt>
                <c:pt idx="29">
                  <c:v>7.024</c:v>
                </c:pt>
                <c:pt idx="30">
                  <c:v>7.1980000000000004</c:v>
                </c:pt>
                <c:pt idx="31">
                  <c:v>7.3559999999999999</c:v>
                </c:pt>
                <c:pt idx="32">
                  <c:v>7.3819999999999997</c:v>
                </c:pt>
                <c:pt idx="33">
                  <c:v>7.3730000000000002</c:v>
                </c:pt>
                <c:pt idx="34">
                  <c:v>7.3810000000000002</c:v>
                </c:pt>
                <c:pt idx="35">
                  <c:v>7.3879999999999999</c:v>
                </c:pt>
                <c:pt idx="36">
                  <c:v>7.3940000000000001</c:v>
                </c:pt>
                <c:pt idx="37">
                  <c:v>7.399</c:v>
                </c:pt>
                <c:pt idx="38">
                  <c:v>7.4029999999999996</c:v>
                </c:pt>
                <c:pt idx="39">
                  <c:v>7.407</c:v>
                </c:pt>
                <c:pt idx="40">
                  <c:v>7.41</c:v>
                </c:pt>
                <c:pt idx="41">
                  <c:v>7.4139999999999997</c:v>
                </c:pt>
                <c:pt idx="42">
                  <c:v>7.4169999999999998</c:v>
                </c:pt>
                <c:pt idx="43">
                  <c:v>7.42</c:v>
                </c:pt>
                <c:pt idx="44">
                  <c:v>7.423</c:v>
                </c:pt>
                <c:pt idx="45">
                  <c:v>7.4249999999999998</c:v>
                </c:pt>
                <c:pt idx="46">
                  <c:v>7.4269999999999996</c:v>
                </c:pt>
                <c:pt idx="47">
                  <c:v>7.4459999999999997</c:v>
                </c:pt>
                <c:pt idx="48">
                  <c:v>7.4320000000000004</c:v>
                </c:pt>
                <c:pt idx="49">
                  <c:v>7.4329999999999998</c:v>
                </c:pt>
                <c:pt idx="50">
                  <c:v>7.4359999999999999</c:v>
                </c:pt>
                <c:pt idx="51">
                  <c:v>7.4370000000000003</c:v>
                </c:pt>
                <c:pt idx="52">
                  <c:v>7.4550000000000001</c:v>
                </c:pt>
                <c:pt idx="53">
                  <c:v>7.4569999999999999</c:v>
                </c:pt>
                <c:pt idx="54">
                  <c:v>7.359</c:v>
                </c:pt>
                <c:pt idx="55">
                  <c:v>7.1760000000000002</c:v>
                </c:pt>
                <c:pt idx="56">
                  <c:v>6.9450000000000003</c:v>
                </c:pt>
                <c:pt idx="57">
                  <c:v>6.7309999999999999</c:v>
                </c:pt>
                <c:pt idx="58">
                  <c:v>6.5330000000000004</c:v>
                </c:pt>
                <c:pt idx="59">
                  <c:v>6.4660000000000002</c:v>
                </c:pt>
                <c:pt idx="60">
                  <c:v>6.0650000000000004</c:v>
                </c:pt>
                <c:pt idx="61">
                  <c:v>4.9640000000000004</c:v>
                </c:pt>
                <c:pt idx="62">
                  <c:v>3.6629999999999998</c:v>
                </c:pt>
                <c:pt idx="63">
                  <c:v>2.5099999999999998</c:v>
                </c:pt>
                <c:pt idx="64">
                  <c:v>0.80400000000000005</c:v>
                </c:pt>
                <c:pt idx="65">
                  <c:v>0.58899999999999997</c:v>
                </c:pt>
                <c:pt idx="66">
                  <c:v>0.42599999999999999</c:v>
                </c:pt>
                <c:pt idx="67">
                  <c:v>0.40300000000000002</c:v>
                </c:pt>
              </c:numCache>
            </c:numRef>
          </c:yVal>
        </c:ser>
        <c:axId val="107467136"/>
        <c:axId val="107469056"/>
      </c:scatterChart>
      <c:valAx>
        <c:axId val="107467136"/>
        <c:scaling>
          <c:orientation val="minMax"/>
          <c:min val="600"/>
        </c:scaling>
        <c:axPos val="b"/>
        <c:title>
          <c:tx>
            <c:rich>
              <a:bodyPr/>
              <a:lstStyle/>
              <a:p>
                <a:pPr>
                  <a:defRPr/>
                </a:pPr>
                <a:r>
                  <a:rPr lang="en-US"/>
                  <a:t>Conductivity, microSiemens/cm</a:t>
                </a:r>
              </a:p>
            </c:rich>
          </c:tx>
          <c:layout/>
        </c:title>
        <c:numFmt formatCode="General" sourceLinked="1"/>
        <c:majorTickMark val="none"/>
        <c:tickLblPos val="nextTo"/>
        <c:crossAx val="107469056"/>
        <c:crosses val="autoZero"/>
        <c:crossBetween val="midCat"/>
      </c:valAx>
      <c:valAx>
        <c:axId val="107469056"/>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107467136"/>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205.95: Water temperature profile</a:t>
            </a:r>
          </a:p>
        </c:rich>
      </c:tx>
      <c:layout>
        <c:manualLayout>
          <c:xMode val="edge"/>
          <c:yMode val="edge"/>
          <c:x val="0.10750388961009308"/>
          <c:y val="2.1244433575546992E-2"/>
        </c:manualLayout>
      </c:layout>
    </c:title>
    <c:plotArea>
      <c:layout/>
      <c:scatterChart>
        <c:scatterStyle val="lineMarker"/>
        <c:ser>
          <c:idx val="0"/>
          <c:order val="0"/>
          <c:spPr>
            <a:ln w="28575">
              <a:noFill/>
            </a:ln>
          </c:spPr>
          <c:xVal>
            <c:numRef>
              <c:f>'sjr205.95_"opt2"'!$B$8:$B$40</c:f>
              <c:numCache>
                <c:formatCode>General</c:formatCode>
                <c:ptCount val="33"/>
                <c:pt idx="0">
                  <c:v>85.53</c:v>
                </c:pt>
                <c:pt idx="1">
                  <c:v>85.55</c:v>
                </c:pt>
                <c:pt idx="2">
                  <c:v>81.89</c:v>
                </c:pt>
                <c:pt idx="3">
                  <c:v>81.66</c:v>
                </c:pt>
                <c:pt idx="4">
                  <c:v>80.86</c:v>
                </c:pt>
                <c:pt idx="5">
                  <c:v>79.61</c:v>
                </c:pt>
                <c:pt idx="6">
                  <c:v>78.53</c:v>
                </c:pt>
                <c:pt idx="7">
                  <c:v>77.930000000000007</c:v>
                </c:pt>
                <c:pt idx="8">
                  <c:v>77.47</c:v>
                </c:pt>
                <c:pt idx="9">
                  <c:v>77.39</c:v>
                </c:pt>
                <c:pt idx="10">
                  <c:v>76.88</c:v>
                </c:pt>
                <c:pt idx="11">
                  <c:v>76.87</c:v>
                </c:pt>
                <c:pt idx="12">
                  <c:v>76.69</c:v>
                </c:pt>
                <c:pt idx="13">
                  <c:v>76.67</c:v>
                </c:pt>
                <c:pt idx="14">
                  <c:v>76.540000000000006</c:v>
                </c:pt>
                <c:pt idx="15">
                  <c:v>75.41</c:v>
                </c:pt>
                <c:pt idx="16">
                  <c:v>75.17</c:v>
                </c:pt>
                <c:pt idx="17">
                  <c:v>75.14</c:v>
                </c:pt>
                <c:pt idx="18">
                  <c:v>75.14</c:v>
                </c:pt>
                <c:pt idx="19">
                  <c:v>75.13</c:v>
                </c:pt>
                <c:pt idx="20">
                  <c:v>75.150000000000006</c:v>
                </c:pt>
                <c:pt idx="21">
                  <c:v>75.14</c:v>
                </c:pt>
                <c:pt idx="22">
                  <c:v>75.13</c:v>
                </c:pt>
                <c:pt idx="23">
                  <c:v>75.12</c:v>
                </c:pt>
                <c:pt idx="24">
                  <c:v>75.12</c:v>
                </c:pt>
                <c:pt idx="25">
                  <c:v>75.14</c:v>
                </c:pt>
                <c:pt idx="26">
                  <c:v>75.14</c:v>
                </c:pt>
                <c:pt idx="27">
                  <c:v>75.16</c:v>
                </c:pt>
                <c:pt idx="28">
                  <c:v>75.2</c:v>
                </c:pt>
                <c:pt idx="29">
                  <c:v>75.23</c:v>
                </c:pt>
                <c:pt idx="30">
                  <c:v>75.260000000000005</c:v>
                </c:pt>
                <c:pt idx="31">
                  <c:v>76.41</c:v>
                </c:pt>
                <c:pt idx="32">
                  <c:v>82.29</c:v>
                </c:pt>
              </c:numCache>
            </c:numRef>
          </c:xVal>
          <c:yVal>
            <c:numRef>
              <c:f>'sjr205.95_"opt2"'!$C$8:$C$40</c:f>
              <c:numCache>
                <c:formatCode>General</c:formatCode>
                <c:ptCount val="33"/>
                <c:pt idx="0">
                  <c:v>0.34799999999999998</c:v>
                </c:pt>
                <c:pt idx="1">
                  <c:v>1.611</c:v>
                </c:pt>
                <c:pt idx="2">
                  <c:v>2.2679999999999998</c:v>
                </c:pt>
                <c:pt idx="3">
                  <c:v>2.9950000000000001</c:v>
                </c:pt>
                <c:pt idx="4">
                  <c:v>3.2839999999999998</c:v>
                </c:pt>
                <c:pt idx="5">
                  <c:v>4.452</c:v>
                </c:pt>
                <c:pt idx="6">
                  <c:v>5.2350000000000003</c:v>
                </c:pt>
                <c:pt idx="7">
                  <c:v>5.5830000000000002</c:v>
                </c:pt>
                <c:pt idx="8">
                  <c:v>7.391</c:v>
                </c:pt>
                <c:pt idx="9">
                  <c:v>10.038</c:v>
                </c:pt>
                <c:pt idx="10">
                  <c:v>10.542</c:v>
                </c:pt>
                <c:pt idx="11">
                  <c:v>10.566000000000001</c:v>
                </c:pt>
                <c:pt idx="12">
                  <c:v>10.989000000000001</c:v>
                </c:pt>
                <c:pt idx="13">
                  <c:v>11.227</c:v>
                </c:pt>
                <c:pt idx="14">
                  <c:v>13.077999999999999</c:v>
                </c:pt>
                <c:pt idx="15">
                  <c:v>14.446</c:v>
                </c:pt>
                <c:pt idx="16">
                  <c:v>14.464</c:v>
                </c:pt>
                <c:pt idx="17">
                  <c:v>14.497999999999999</c:v>
                </c:pt>
                <c:pt idx="18">
                  <c:v>14.526</c:v>
                </c:pt>
                <c:pt idx="19">
                  <c:v>14.552</c:v>
                </c:pt>
                <c:pt idx="20">
                  <c:v>14.557</c:v>
                </c:pt>
                <c:pt idx="21">
                  <c:v>14.593</c:v>
                </c:pt>
                <c:pt idx="22">
                  <c:v>14.144</c:v>
                </c:pt>
                <c:pt idx="23">
                  <c:v>14.161</c:v>
                </c:pt>
                <c:pt idx="24">
                  <c:v>14.161</c:v>
                </c:pt>
                <c:pt idx="25">
                  <c:v>14.177</c:v>
                </c:pt>
                <c:pt idx="26">
                  <c:v>14.175000000000001</c:v>
                </c:pt>
                <c:pt idx="27">
                  <c:v>14.188000000000001</c:v>
                </c:pt>
                <c:pt idx="28">
                  <c:v>13.967000000000001</c:v>
                </c:pt>
                <c:pt idx="29">
                  <c:v>13.978</c:v>
                </c:pt>
                <c:pt idx="30">
                  <c:v>14.073</c:v>
                </c:pt>
                <c:pt idx="31">
                  <c:v>7.2060000000000004</c:v>
                </c:pt>
                <c:pt idx="32">
                  <c:v>0.503</c:v>
                </c:pt>
              </c:numCache>
            </c:numRef>
          </c:yVal>
        </c:ser>
        <c:axId val="61546880"/>
        <c:axId val="61548800"/>
      </c:scatterChart>
      <c:valAx>
        <c:axId val="61546880"/>
        <c:scaling>
          <c:orientation val="minMax"/>
        </c:scaling>
        <c:axPos val="b"/>
        <c:title>
          <c:tx>
            <c:rich>
              <a:bodyPr/>
              <a:lstStyle/>
              <a:p>
                <a:pPr>
                  <a:defRPr/>
                </a:pPr>
                <a:r>
                  <a:rPr lang="en-US"/>
                  <a:t>Water temperature, deg</a:t>
                </a:r>
                <a:r>
                  <a:rPr lang="en-US" baseline="0"/>
                  <a:t> F</a:t>
                </a:r>
                <a:endParaRPr lang="en-US"/>
              </a:p>
            </c:rich>
          </c:tx>
          <c:layout/>
        </c:title>
        <c:numFmt formatCode="General" sourceLinked="1"/>
        <c:majorTickMark val="none"/>
        <c:tickLblPos val="nextTo"/>
        <c:crossAx val="61548800"/>
        <c:crosses val="autoZero"/>
        <c:crossBetween val="midCat"/>
      </c:valAx>
      <c:valAx>
        <c:axId val="61548800"/>
        <c:scaling>
          <c:orientation val="minMax"/>
        </c:scaling>
        <c:axPos val="l"/>
        <c:title>
          <c:tx>
            <c:rich>
              <a:bodyPr/>
              <a:lstStyle/>
              <a:p>
                <a:pPr>
                  <a:defRPr/>
                </a:pPr>
                <a:r>
                  <a:rPr lang="en-US"/>
                  <a:t>Water depth, ft</a:t>
                </a:r>
              </a:p>
            </c:rich>
          </c:tx>
          <c:layout/>
        </c:title>
        <c:numFmt formatCode="General" sourceLinked="1"/>
        <c:majorTickMark val="none"/>
        <c:tickLblPos val="nextTo"/>
        <c:crossAx val="61546880"/>
        <c:crosses val="autoZero"/>
        <c:crossBetween val="midCat"/>
      </c:valAx>
    </c:plotArea>
    <c:plotVisOnly val="1"/>
  </c:chart>
  <c:printSettings>
    <c:headerFooter/>
    <c:pageMargins b="0.75000000000000089" l="0.70000000000000062" r="0.70000000000000062" t="0.75000000000000089" header="0.30000000000000032" footer="0.30000000000000032"/>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31.9(3):</a:t>
            </a:r>
            <a:r>
              <a:rPr lang="en-US" baseline="0"/>
              <a:t>  Water temperature profile</a:t>
            </a:r>
            <a:endParaRPr lang="en-US"/>
          </a:p>
        </c:rich>
      </c:tx>
      <c:layout/>
    </c:title>
    <c:plotArea>
      <c:layout/>
      <c:scatterChart>
        <c:scatterStyle val="lineMarker"/>
        <c:ser>
          <c:idx val="0"/>
          <c:order val="0"/>
          <c:spPr>
            <a:ln w="28575">
              <a:noFill/>
            </a:ln>
          </c:spPr>
          <c:xVal>
            <c:numRef>
              <c:f>'esb31.9(3)_"opt3"'!$B$8:$B$78</c:f>
              <c:numCache>
                <c:formatCode>General</c:formatCode>
                <c:ptCount val="71"/>
                <c:pt idx="0">
                  <c:v>78.8</c:v>
                </c:pt>
                <c:pt idx="1">
                  <c:v>81.8</c:v>
                </c:pt>
                <c:pt idx="2">
                  <c:v>80.430000000000007</c:v>
                </c:pt>
                <c:pt idx="3">
                  <c:v>78.349999999999994</c:v>
                </c:pt>
                <c:pt idx="4">
                  <c:v>77.56</c:v>
                </c:pt>
                <c:pt idx="5">
                  <c:v>77.02</c:v>
                </c:pt>
                <c:pt idx="6">
                  <c:v>76.84</c:v>
                </c:pt>
                <c:pt idx="7">
                  <c:v>76.77</c:v>
                </c:pt>
                <c:pt idx="8">
                  <c:v>76.680000000000007</c:v>
                </c:pt>
                <c:pt idx="9">
                  <c:v>76.66</c:v>
                </c:pt>
                <c:pt idx="10">
                  <c:v>76.67</c:v>
                </c:pt>
                <c:pt idx="11">
                  <c:v>76.709999999999994</c:v>
                </c:pt>
                <c:pt idx="12">
                  <c:v>76.709999999999994</c:v>
                </c:pt>
                <c:pt idx="13">
                  <c:v>76.75</c:v>
                </c:pt>
                <c:pt idx="14">
                  <c:v>76.760000000000005</c:v>
                </c:pt>
                <c:pt idx="15">
                  <c:v>76.75</c:v>
                </c:pt>
                <c:pt idx="16">
                  <c:v>76.73</c:v>
                </c:pt>
                <c:pt idx="17">
                  <c:v>76.81</c:v>
                </c:pt>
                <c:pt idx="18">
                  <c:v>76.37</c:v>
                </c:pt>
                <c:pt idx="19">
                  <c:v>75.959999999999994</c:v>
                </c:pt>
                <c:pt idx="20">
                  <c:v>75.739999999999995</c:v>
                </c:pt>
                <c:pt idx="21">
                  <c:v>75.66</c:v>
                </c:pt>
                <c:pt idx="22">
                  <c:v>75.67</c:v>
                </c:pt>
                <c:pt idx="23">
                  <c:v>75.680000000000007</c:v>
                </c:pt>
                <c:pt idx="24">
                  <c:v>75.680000000000007</c:v>
                </c:pt>
                <c:pt idx="25">
                  <c:v>76.17</c:v>
                </c:pt>
                <c:pt idx="26">
                  <c:v>75.790000000000006</c:v>
                </c:pt>
                <c:pt idx="27">
                  <c:v>75.650000000000006</c:v>
                </c:pt>
                <c:pt idx="28">
                  <c:v>75.650000000000006</c:v>
                </c:pt>
                <c:pt idx="29">
                  <c:v>75.69</c:v>
                </c:pt>
                <c:pt idx="30">
                  <c:v>75.72</c:v>
                </c:pt>
                <c:pt idx="31">
                  <c:v>75.75</c:v>
                </c:pt>
                <c:pt idx="32">
                  <c:v>75.78</c:v>
                </c:pt>
                <c:pt idx="33">
                  <c:v>75.84</c:v>
                </c:pt>
                <c:pt idx="34">
                  <c:v>76.78</c:v>
                </c:pt>
                <c:pt idx="35">
                  <c:v>77.19</c:v>
                </c:pt>
                <c:pt idx="36">
                  <c:v>77.069999999999993</c:v>
                </c:pt>
                <c:pt idx="37">
                  <c:v>77.06</c:v>
                </c:pt>
                <c:pt idx="38">
                  <c:v>77.03</c:v>
                </c:pt>
                <c:pt idx="39">
                  <c:v>77.010000000000005</c:v>
                </c:pt>
                <c:pt idx="40">
                  <c:v>76.83</c:v>
                </c:pt>
                <c:pt idx="41">
                  <c:v>76.790000000000006</c:v>
                </c:pt>
                <c:pt idx="42">
                  <c:v>76.77</c:v>
                </c:pt>
                <c:pt idx="43">
                  <c:v>76.77</c:v>
                </c:pt>
                <c:pt idx="44">
                  <c:v>76.790000000000006</c:v>
                </c:pt>
                <c:pt idx="45">
                  <c:v>76.7</c:v>
                </c:pt>
                <c:pt idx="46">
                  <c:v>76.69</c:v>
                </c:pt>
                <c:pt idx="47">
                  <c:v>76.66</c:v>
                </c:pt>
                <c:pt idx="48">
                  <c:v>76.8</c:v>
                </c:pt>
                <c:pt idx="49">
                  <c:v>76.819999999999993</c:v>
                </c:pt>
                <c:pt idx="50">
                  <c:v>76.739999999999995</c:v>
                </c:pt>
                <c:pt idx="51">
                  <c:v>76.900000000000006</c:v>
                </c:pt>
                <c:pt idx="52">
                  <c:v>76.78</c:v>
                </c:pt>
                <c:pt idx="53">
                  <c:v>76.88</c:v>
                </c:pt>
                <c:pt idx="54">
                  <c:v>76.91</c:v>
                </c:pt>
                <c:pt idx="55">
                  <c:v>77.010000000000005</c:v>
                </c:pt>
                <c:pt idx="56">
                  <c:v>77.45</c:v>
                </c:pt>
                <c:pt idx="57">
                  <c:v>77.47</c:v>
                </c:pt>
                <c:pt idx="58">
                  <c:v>77.5</c:v>
                </c:pt>
                <c:pt idx="59">
                  <c:v>77.63</c:v>
                </c:pt>
                <c:pt idx="60">
                  <c:v>77.95</c:v>
                </c:pt>
                <c:pt idx="61">
                  <c:v>77.69</c:v>
                </c:pt>
                <c:pt idx="62">
                  <c:v>77.62</c:v>
                </c:pt>
                <c:pt idx="63">
                  <c:v>77.67</c:v>
                </c:pt>
                <c:pt idx="64">
                  <c:v>77.59</c:v>
                </c:pt>
                <c:pt idx="65">
                  <c:v>77.53</c:v>
                </c:pt>
                <c:pt idx="66">
                  <c:v>77.13</c:v>
                </c:pt>
                <c:pt idx="67">
                  <c:v>77.430000000000007</c:v>
                </c:pt>
                <c:pt idx="68">
                  <c:v>78.86</c:v>
                </c:pt>
                <c:pt idx="69">
                  <c:v>81.84</c:v>
                </c:pt>
                <c:pt idx="70">
                  <c:v>82.57</c:v>
                </c:pt>
              </c:numCache>
            </c:numRef>
          </c:xVal>
          <c:yVal>
            <c:numRef>
              <c:f>'esb31.9(3)_"opt3"'!$C$8:$C$78</c:f>
              <c:numCache>
                <c:formatCode>General</c:formatCode>
                <c:ptCount val="71"/>
                <c:pt idx="0">
                  <c:v>0.23599999999999999</c:v>
                </c:pt>
                <c:pt idx="1">
                  <c:v>0.754</c:v>
                </c:pt>
                <c:pt idx="2">
                  <c:v>2.2829999999999999</c:v>
                </c:pt>
                <c:pt idx="3">
                  <c:v>2.8860000000000001</c:v>
                </c:pt>
                <c:pt idx="4">
                  <c:v>3.7149999999999999</c:v>
                </c:pt>
                <c:pt idx="5">
                  <c:v>4.6749999999999998</c:v>
                </c:pt>
                <c:pt idx="6">
                  <c:v>4.8150000000000004</c:v>
                </c:pt>
                <c:pt idx="7">
                  <c:v>4.8810000000000002</c:v>
                </c:pt>
                <c:pt idx="8">
                  <c:v>4.9189999999999996</c:v>
                </c:pt>
                <c:pt idx="9">
                  <c:v>4.9409999999999998</c:v>
                </c:pt>
                <c:pt idx="10">
                  <c:v>5.1479999999999997</c:v>
                </c:pt>
                <c:pt idx="11">
                  <c:v>5.0229999999999997</c:v>
                </c:pt>
                <c:pt idx="12">
                  <c:v>5.149</c:v>
                </c:pt>
                <c:pt idx="13">
                  <c:v>5.1059999999999999</c:v>
                </c:pt>
                <c:pt idx="14">
                  <c:v>5.1130000000000004</c:v>
                </c:pt>
                <c:pt idx="15">
                  <c:v>5.12</c:v>
                </c:pt>
                <c:pt idx="16">
                  <c:v>4.5919999999999996</c:v>
                </c:pt>
                <c:pt idx="17">
                  <c:v>5.1820000000000004</c:v>
                </c:pt>
                <c:pt idx="18">
                  <c:v>5.9710000000000001</c:v>
                </c:pt>
                <c:pt idx="19">
                  <c:v>6.4930000000000003</c:v>
                </c:pt>
                <c:pt idx="20">
                  <c:v>6.4850000000000003</c:v>
                </c:pt>
                <c:pt idx="21">
                  <c:v>6.4779999999999998</c:v>
                </c:pt>
                <c:pt idx="22">
                  <c:v>6.3049999999999997</c:v>
                </c:pt>
                <c:pt idx="23">
                  <c:v>5.5650000000000004</c:v>
                </c:pt>
                <c:pt idx="24">
                  <c:v>6.5069999999999997</c:v>
                </c:pt>
                <c:pt idx="25">
                  <c:v>6.2990000000000004</c:v>
                </c:pt>
                <c:pt idx="26">
                  <c:v>6.3570000000000002</c:v>
                </c:pt>
                <c:pt idx="27">
                  <c:v>6.2640000000000002</c:v>
                </c:pt>
                <c:pt idx="28">
                  <c:v>5.9029999999999996</c:v>
                </c:pt>
                <c:pt idx="29">
                  <c:v>5.6070000000000002</c:v>
                </c:pt>
                <c:pt idx="30">
                  <c:v>5.6120000000000001</c:v>
                </c:pt>
                <c:pt idx="31">
                  <c:v>5.6150000000000002</c:v>
                </c:pt>
                <c:pt idx="32">
                  <c:v>5.4009999999999998</c:v>
                </c:pt>
                <c:pt idx="33">
                  <c:v>5.0190000000000001</c:v>
                </c:pt>
                <c:pt idx="34">
                  <c:v>3.887</c:v>
                </c:pt>
                <c:pt idx="35">
                  <c:v>3.835</c:v>
                </c:pt>
                <c:pt idx="36">
                  <c:v>4.5289999999999999</c:v>
                </c:pt>
                <c:pt idx="37">
                  <c:v>4.556</c:v>
                </c:pt>
                <c:pt idx="38">
                  <c:v>4.7649999999999997</c:v>
                </c:pt>
                <c:pt idx="39">
                  <c:v>2.911</c:v>
                </c:pt>
                <c:pt idx="40">
                  <c:v>5.5030000000000001</c:v>
                </c:pt>
                <c:pt idx="41">
                  <c:v>5.4809999999999999</c:v>
                </c:pt>
                <c:pt idx="42">
                  <c:v>5.4930000000000003</c:v>
                </c:pt>
                <c:pt idx="43">
                  <c:v>4.8070000000000004</c:v>
                </c:pt>
                <c:pt idx="44">
                  <c:v>5.4390000000000001</c:v>
                </c:pt>
                <c:pt idx="45">
                  <c:v>4.9880000000000004</c:v>
                </c:pt>
                <c:pt idx="46">
                  <c:v>5.5389999999999997</c:v>
                </c:pt>
                <c:pt idx="47">
                  <c:v>5.4720000000000004</c:v>
                </c:pt>
                <c:pt idx="48">
                  <c:v>4.9400000000000004</c:v>
                </c:pt>
                <c:pt idx="49">
                  <c:v>5.1740000000000004</c:v>
                </c:pt>
                <c:pt idx="50">
                  <c:v>5.141</c:v>
                </c:pt>
                <c:pt idx="51">
                  <c:v>4.9080000000000004</c:v>
                </c:pt>
                <c:pt idx="52">
                  <c:v>4.8730000000000002</c:v>
                </c:pt>
                <c:pt idx="53">
                  <c:v>4.6399999999999997</c:v>
                </c:pt>
                <c:pt idx="54">
                  <c:v>4.3730000000000002</c:v>
                </c:pt>
                <c:pt idx="55">
                  <c:v>4.1219999999999999</c:v>
                </c:pt>
                <c:pt idx="56">
                  <c:v>3.504</c:v>
                </c:pt>
                <c:pt idx="57">
                  <c:v>3.5670000000000002</c:v>
                </c:pt>
                <c:pt idx="58">
                  <c:v>3.5129999999999999</c:v>
                </c:pt>
                <c:pt idx="59">
                  <c:v>3.5059999999999998</c:v>
                </c:pt>
                <c:pt idx="60">
                  <c:v>3.1520000000000001</c:v>
                </c:pt>
                <c:pt idx="61">
                  <c:v>3.3109999999999999</c:v>
                </c:pt>
                <c:pt idx="62">
                  <c:v>3.2679999999999998</c:v>
                </c:pt>
                <c:pt idx="63">
                  <c:v>3.4929999999999999</c:v>
                </c:pt>
                <c:pt idx="64">
                  <c:v>3.8359999999999999</c:v>
                </c:pt>
                <c:pt idx="65">
                  <c:v>4.03</c:v>
                </c:pt>
                <c:pt idx="66">
                  <c:v>4.6420000000000003</c:v>
                </c:pt>
                <c:pt idx="67">
                  <c:v>3.3740000000000001</c:v>
                </c:pt>
                <c:pt idx="68">
                  <c:v>0.77600000000000002</c:v>
                </c:pt>
                <c:pt idx="69">
                  <c:v>0.56999999999999995</c:v>
                </c:pt>
                <c:pt idx="70">
                  <c:v>0.71099999999999997</c:v>
                </c:pt>
              </c:numCache>
            </c:numRef>
          </c:yVal>
        </c:ser>
        <c:axId val="107366656"/>
        <c:axId val="107389312"/>
      </c:scatterChart>
      <c:valAx>
        <c:axId val="10736665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7389312"/>
        <c:crosses val="autoZero"/>
        <c:crossBetween val="midCat"/>
      </c:valAx>
      <c:valAx>
        <c:axId val="107389312"/>
        <c:scaling>
          <c:orientation val="minMax"/>
        </c:scaling>
        <c:axPos val="l"/>
        <c:title>
          <c:tx>
            <c:rich>
              <a:bodyPr/>
              <a:lstStyle/>
              <a:p>
                <a:pPr>
                  <a:defRPr/>
                </a:pPr>
                <a:r>
                  <a:rPr lang="en-US"/>
                  <a:t>Water depth, ft</a:t>
                </a:r>
              </a:p>
            </c:rich>
          </c:tx>
          <c:layout/>
        </c:title>
        <c:numFmt formatCode="General" sourceLinked="1"/>
        <c:majorTickMark val="none"/>
        <c:tickLblPos val="nextTo"/>
        <c:crossAx val="107366656"/>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31.9(3):</a:t>
            </a:r>
            <a:r>
              <a:rPr lang="en-US" baseline="0"/>
              <a:t>  Conductivity profile</a:t>
            </a:r>
            <a:endParaRPr lang="en-US"/>
          </a:p>
        </c:rich>
      </c:tx>
      <c:layout/>
    </c:title>
    <c:plotArea>
      <c:layout/>
      <c:scatterChart>
        <c:scatterStyle val="lineMarker"/>
        <c:ser>
          <c:idx val="0"/>
          <c:order val="0"/>
          <c:spPr>
            <a:ln w="28575">
              <a:noFill/>
            </a:ln>
          </c:spPr>
          <c:xVal>
            <c:numRef>
              <c:f>'esb31.9(3)_"opt3"'!$E$8:$E$78</c:f>
              <c:numCache>
                <c:formatCode>General</c:formatCode>
                <c:ptCount val="71"/>
                <c:pt idx="0">
                  <c:v>868.4</c:v>
                </c:pt>
                <c:pt idx="1">
                  <c:v>838.5</c:v>
                </c:pt>
                <c:pt idx="2">
                  <c:v>811.5</c:v>
                </c:pt>
                <c:pt idx="3">
                  <c:v>821.8</c:v>
                </c:pt>
                <c:pt idx="4">
                  <c:v>824.2</c:v>
                </c:pt>
                <c:pt idx="5">
                  <c:v>827.4</c:v>
                </c:pt>
                <c:pt idx="6">
                  <c:v>829.2</c:v>
                </c:pt>
                <c:pt idx="7">
                  <c:v>829.8</c:v>
                </c:pt>
                <c:pt idx="8">
                  <c:v>830.9</c:v>
                </c:pt>
                <c:pt idx="9">
                  <c:v>831.3</c:v>
                </c:pt>
                <c:pt idx="10">
                  <c:v>831.2</c:v>
                </c:pt>
                <c:pt idx="11">
                  <c:v>830.4</c:v>
                </c:pt>
                <c:pt idx="12">
                  <c:v>829.9</c:v>
                </c:pt>
                <c:pt idx="13">
                  <c:v>830.7</c:v>
                </c:pt>
                <c:pt idx="14">
                  <c:v>830.4</c:v>
                </c:pt>
                <c:pt idx="15">
                  <c:v>831.1</c:v>
                </c:pt>
                <c:pt idx="16">
                  <c:v>830.4</c:v>
                </c:pt>
                <c:pt idx="17">
                  <c:v>832</c:v>
                </c:pt>
                <c:pt idx="18">
                  <c:v>835.9</c:v>
                </c:pt>
                <c:pt idx="19">
                  <c:v>845</c:v>
                </c:pt>
                <c:pt idx="20">
                  <c:v>850.3</c:v>
                </c:pt>
                <c:pt idx="21">
                  <c:v>847.1</c:v>
                </c:pt>
                <c:pt idx="22">
                  <c:v>862.7</c:v>
                </c:pt>
                <c:pt idx="23">
                  <c:v>857.4</c:v>
                </c:pt>
                <c:pt idx="24">
                  <c:v>842.8</c:v>
                </c:pt>
                <c:pt idx="25">
                  <c:v>836.9</c:v>
                </c:pt>
                <c:pt idx="26">
                  <c:v>840.1</c:v>
                </c:pt>
                <c:pt idx="27">
                  <c:v>838.6</c:v>
                </c:pt>
                <c:pt idx="28">
                  <c:v>835.6</c:v>
                </c:pt>
                <c:pt idx="29">
                  <c:v>837.6</c:v>
                </c:pt>
                <c:pt idx="30">
                  <c:v>836.8</c:v>
                </c:pt>
                <c:pt idx="31">
                  <c:v>837</c:v>
                </c:pt>
                <c:pt idx="32">
                  <c:v>835.1</c:v>
                </c:pt>
                <c:pt idx="33">
                  <c:v>818.4</c:v>
                </c:pt>
                <c:pt idx="34">
                  <c:v>830.2</c:v>
                </c:pt>
                <c:pt idx="35">
                  <c:v>827.6</c:v>
                </c:pt>
                <c:pt idx="36">
                  <c:v>828.3</c:v>
                </c:pt>
                <c:pt idx="37">
                  <c:v>828.7</c:v>
                </c:pt>
                <c:pt idx="38">
                  <c:v>829.3</c:v>
                </c:pt>
                <c:pt idx="39">
                  <c:v>828.8</c:v>
                </c:pt>
                <c:pt idx="40">
                  <c:v>828.5</c:v>
                </c:pt>
                <c:pt idx="41">
                  <c:v>829.1</c:v>
                </c:pt>
                <c:pt idx="42">
                  <c:v>829</c:v>
                </c:pt>
                <c:pt idx="43">
                  <c:v>828.8</c:v>
                </c:pt>
                <c:pt idx="44">
                  <c:v>826.7</c:v>
                </c:pt>
                <c:pt idx="45">
                  <c:v>828.6</c:v>
                </c:pt>
                <c:pt idx="46">
                  <c:v>828.8</c:v>
                </c:pt>
                <c:pt idx="47">
                  <c:v>829.6</c:v>
                </c:pt>
                <c:pt idx="48">
                  <c:v>828.1</c:v>
                </c:pt>
                <c:pt idx="49">
                  <c:v>827.1</c:v>
                </c:pt>
                <c:pt idx="50">
                  <c:v>828</c:v>
                </c:pt>
                <c:pt idx="51">
                  <c:v>826.4</c:v>
                </c:pt>
                <c:pt idx="52">
                  <c:v>826.2</c:v>
                </c:pt>
                <c:pt idx="53">
                  <c:v>826</c:v>
                </c:pt>
                <c:pt idx="54">
                  <c:v>825.5</c:v>
                </c:pt>
                <c:pt idx="55">
                  <c:v>825.3</c:v>
                </c:pt>
                <c:pt idx="56">
                  <c:v>834.3</c:v>
                </c:pt>
                <c:pt idx="57">
                  <c:v>835</c:v>
                </c:pt>
                <c:pt idx="58">
                  <c:v>827.9</c:v>
                </c:pt>
                <c:pt idx="59">
                  <c:v>824.4</c:v>
                </c:pt>
                <c:pt idx="60">
                  <c:v>821.6</c:v>
                </c:pt>
                <c:pt idx="61">
                  <c:v>826.5</c:v>
                </c:pt>
                <c:pt idx="62">
                  <c:v>826.4</c:v>
                </c:pt>
                <c:pt idx="63">
                  <c:v>824.7</c:v>
                </c:pt>
                <c:pt idx="64">
                  <c:v>824.4</c:v>
                </c:pt>
                <c:pt idx="65">
                  <c:v>827.3</c:v>
                </c:pt>
                <c:pt idx="66">
                  <c:v>824.6</c:v>
                </c:pt>
                <c:pt idx="67">
                  <c:v>825.1</c:v>
                </c:pt>
                <c:pt idx="68">
                  <c:v>856.9</c:v>
                </c:pt>
                <c:pt idx="69">
                  <c:v>842</c:v>
                </c:pt>
                <c:pt idx="70">
                  <c:v>836.4</c:v>
                </c:pt>
              </c:numCache>
            </c:numRef>
          </c:xVal>
          <c:yVal>
            <c:numRef>
              <c:f>'esb31.9(3)_"opt3"'!$C$8:$C$78</c:f>
              <c:numCache>
                <c:formatCode>General</c:formatCode>
                <c:ptCount val="71"/>
                <c:pt idx="0">
                  <c:v>0.23599999999999999</c:v>
                </c:pt>
                <c:pt idx="1">
                  <c:v>0.754</c:v>
                </c:pt>
                <c:pt idx="2">
                  <c:v>2.2829999999999999</c:v>
                </c:pt>
                <c:pt idx="3">
                  <c:v>2.8860000000000001</c:v>
                </c:pt>
                <c:pt idx="4">
                  <c:v>3.7149999999999999</c:v>
                </c:pt>
                <c:pt idx="5">
                  <c:v>4.6749999999999998</c:v>
                </c:pt>
                <c:pt idx="6">
                  <c:v>4.8150000000000004</c:v>
                </c:pt>
                <c:pt idx="7">
                  <c:v>4.8810000000000002</c:v>
                </c:pt>
                <c:pt idx="8">
                  <c:v>4.9189999999999996</c:v>
                </c:pt>
                <c:pt idx="9">
                  <c:v>4.9409999999999998</c:v>
                </c:pt>
                <c:pt idx="10">
                  <c:v>5.1479999999999997</c:v>
                </c:pt>
                <c:pt idx="11">
                  <c:v>5.0229999999999997</c:v>
                </c:pt>
                <c:pt idx="12">
                  <c:v>5.149</c:v>
                </c:pt>
                <c:pt idx="13">
                  <c:v>5.1059999999999999</c:v>
                </c:pt>
                <c:pt idx="14">
                  <c:v>5.1130000000000004</c:v>
                </c:pt>
                <c:pt idx="15">
                  <c:v>5.12</c:v>
                </c:pt>
                <c:pt idx="16">
                  <c:v>4.5919999999999996</c:v>
                </c:pt>
                <c:pt idx="17">
                  <c:v>5.1820000000000004</c:v>
                </c:pt>
                <c:pt idx="18">
                  <c:v>5.9710000000000001</c:v>
                </c:pt>
                <c:pt idx="19">
                  <c:v>6.4930000000000003</c:v>
                </c:pt>
                <c:pt idx="20">
                  <c:v>6.4850000000000003</c:v>
                </c:pt>
                <c:pt idx="21">
                  <c:v>6.4779999999999998</c:v>
                </c:pt>
                <c:pt idx="22">
                  <c:v>6.3049999999999997</c:v>
                </c:pt>
                <c:pt idx="23">
                  <c:v>5.5650000000000004</c:v>
                </c:pt>
                <c:pt idx="24">
                  <c:v>6.5069999999999997</c:v>
                </c:pt>
                <c:pt idx="25">
                  <c:v>6.2990000000000004</c:v>
                </c:pt>
                <c:pt idx="26">
                  <c:v>6.3570000000000002</c:v>
                </c:pt>
                <c:pt idx="27">
                  <c:v>6.2640000000000002</c:v>
                </c:pt>
                <c:pt idx="28">
                  <c:v>5.9029999999999996</c:v>
                </c:pt>
                <c:pt idx="29">
                  <c:v>5.6070000000000002</c:v>
                </c:pt>
                <c:pt idx="30">
                  <c:v>5.6120000000000001</c:v>
                </c:pt>
                <c:pt idx="31">
                  <c:v>5.6150000000000002</c:v>
                </c:pt>
                <c:pt idx="32">
                  <c:v>5.4009999999999998</c:v>
                </c:pt>
                <c:pt idx="33">
                  <c:v>5.0190000000000001</c:v>
                </c:pt>
                <c:pt idx="34">
                  <c:v>3.887</c:v>
                </c:pt>
                <c:pt idx="35">
                  <c:v>3.835</c:v>
                </c:pt>
                <c:pt idx="36">
                  <c:v>4.5289999999999999</c:v>
                </c:pt>
                <c:pt idx="37">
                  <c:v>4.556</c:v>
                </c:pt>
                <c:pt idx="38">
                  <c:v>4.7649999999999997</c:v>
                </c:pt>
                <c:pt idx="39">
                  <c:v>2.911</c:v>
                </c:pt>
                <c:pt idx="40">
                  <c:v>5.5030000000000001</c:v>
                </c:pt>
                <c:pt idx="41">
                  <c:v>5.4809999999999999</c:v>
                </c:pt>
                <c:pt idx="42">
                  <c:v>5.4930000000000003</c:v>
                </c:pt>
                <c:pt idx="43">
                  <c:v>4.8070000000000004</c:v>
                </c:pt>
                <c:pt idx="44">
                  <c:v>5.4390000000000001</c:v>
                </c:pt>
                <c:pt idx="45">
                  <c:v>4.9880000000000004</c:v>
                </c:pt>
                <c:pt idx="46">
                  <c:v>5.5389999999999997</c:v>
                </c:pt>
                <c:pt idx="47">
                  <c:v>5.4720000000000004</c:v>
                </c:pt>
                <c:pt idx="48">
                  <c:v>4.9400000000000004</c:v>
                </c:pt>
                <c:pt idx="49">
                  <c:v>5.1740000000000004</c:v>
                </c:pt>
                <c:pt idx="50">
                  <c:v>5.141</c:v>
                </c:pt>
                <c:pt idx="51">
                  <c:v>4.9080000000000004</c:v>
                </c:pt>
                <c:pt idx="52">
                  <c:v>4.8730000000000002</c:v>
                </c:pt>
                <c:pt idx="53">
                  <c:v>4.6399999999999997</c:v>
                </c:pt>
                <c:pt idx="54">
                  <c:v>4.3730000000000002</c:v>
                </c:pt>
                <c:pt idx="55">
                  <c:v>4.1219999999999999</c:v>
                </c:pt>
                <c:pt idx="56">
                  <c:v>3.504</c:v>
                </c:pt>
                <c:pt idx="57">
                  <c:v>3.5670000000000002</c:v>
                </c:pt>
                <c:pt idx="58">
                  <c:v>3.5129999999999999</c:v>
                </c:pt>
                <c:pt idx="59">
                  <c:v>3.5059999999999998</c:v>
                </c:pt>
                <c:pt idx="60">
                  <c:v>3.1520000000000001</c:v>
                </c:pt>
                <c:pt idx="61">
                  <c:v>3.3109999999999999</c:v>
                </c:pt>
                <c:pt idx="62">
                  <c:v>3.2679999999999998</c:v>
                </c:pt>
                <c:pt idx="63">
                  <c:v>3.4929999999999999</c:v>
                </c:pt>
                <c:pt idx="64">
                  <c:v>3.8359999999999999</c:v>
                </c:pt>
                <c:pt idx="65">
                  <c:v>4.03</c:v>
                </c:pt>
                <c:pt idx="66">
                  <c:v>4.6420000000000003</c:v>
                </c:pt>
                <c:pt idx="67">
                  <c:v>3.3740000000000001</c:v>
                </c:pt>
                <c:pt idx="68">
                  <c:v>0.77600000000000002</c:v>
                </c:pt>
                <c:pt idx="69">
                  <c:v>0.56999999999999995</c:v>
                </c:pt>
                <c:pt idx="70">
                  <c:v>0.71099999999999997</c:v>
                </c:pt>
              </c:numCache>
            </c:numRef>
          </c:yVal>
        </c:ser>
        <c:axId val="107479040"/>
        <c:axId val="107480960"/>
      </c:scatterChart>
      <c:valAx>
        <c:axId val="107479040"/>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7480960"/>
        <c:crosses val="autoZero"/>
        <c:crossBetween val="midCat"/>
      </c:valAx>
      <c:valAx>
        <c:axId val="107480960"/>
        <c:scaling>
          <c:orientation val="minMax"/>
        </c:scaling>
        <c:axPos val="l"/>
        <c:title>
          <c:tx>
            <c:rich>
              <a:bodyPr/>
              <a:lstStyle/>
              <a:p>
                <a:pPr>
                  <a:defRPr/>
                </a:pPr>
                <a:r>
                  <a:rPr lang="en-US"/>
                  <a:t>Water depth, ft</a:t>
                </a:r>
              </a:p>
            </c:rich>
          </c:tx>
          <c:layout/>
        </c:title>
        <c:numFmt formatCode="General" sourceLinked="1"/>
        <c:majorTickMark val="none"/>
        <c:tickLblPos val="nextTo"/>
        <c:crossAx val="107479040"/>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a:t>
            </a:r>
            <a:r>
              <a:rPr lang="en-US" baseline="0"/>
              <a:t> 31.2:  Water temperature profile</a:t>
            </a:r>
            <a:endParaRPr lang="en-US"/>
          </a:p>
        </c:rich>
      </c:tx>
      <c:layout/>
    </c:title>
    <c:plotArea>
      <c:layout/>
      <c:scatterChart>
        <c:scatterStyle val="lineMarker"/>
        <c:ser>
          <c:idx val="0"/>
          <c:order val="0"/>
          <c:spPr>
            <a:ln w="28575">
              <a:noFill/>
            </a:ln>
          </c:spPr>
          <c:xVal>
            <c:numRef>
              <c:f>('esb31.2'!$B$8:$B$35,'esb31.2'!$B$49:$B$68)</c:f>
              <c:numCache>
                <c:formatCode>General</c:formatCode>
                <c:ptCount val="48"/>
                <c:pt idx="0">
                  <c:v>80.45</c:v>
                </c:pt>
                <c:pt idx="1">
                  <c:v>80.45</c:v>
                </c:pt>
                <c:pt idx="2">
                  <c:v>80.36</c:v>
                </c:pt>
                <c:pt idx="3">
                  <c:v>80.38</c:v>
                </c:pt>
                <c:pt idx="4">
                  <c:v>80.400000000000006</c:v>
                </c:pt>
                <c:pt idx="5">
                  <c:v>80.42</c:v>
                </c:pt>
                <c:pt idx="6">
                  <c:v>80.430000000000007</c:v>
                </c:pt>
                <c:pt idx="7">
                  <c:v>80.45</c:v>
                </c:pt>
                <c:pt idx="8">
                  <c:v>80.459999999999994</c:v>
                </c:pt>
                <c:pt idx="9">
                  <c:v>80.47</c:v>
                </c:pt>
                <c:pt idx="10">
                  <c:v>79.64</c:v>
                </c:pt>
                <c:pt idx="11">
                  <c:v>78.14</c:v>
                </c:pt>
                <c:pt idx="12">
                  <c:v>77.14</c:v>
                </c:pt>
                <c:pt idx="13">
                  <c:v>76.569999999999993</c:v>
                </c:pt>
                <c:pt idx="14">
                  <c:v>75.88</c:v>
                </c:pt>
                <c:pt idx="15">
                  <c:v>74.87</c:v>
                </c:pt>
                <c:pt idx="16">
                  <c:v>73.45</c:v>
                </c:pt>
                <c:pt idx="17">
                  <c:v>72.56</c:v>
                </c:pt>
                <c:pt idx="18">
                  <c:v>72.08</c:v>
                </c:pt>
                <c:pt idx="19">
                  <c:v>72.08</c:v>
                </c:pt>
                <c:pt idx="20">
                  <c:v>72.14</c:v>
                </c:pt>
                <c:pt idx="21">
                  <c:v>72.19</c:v>
                </c:pt>
                <c:pt idx="22">
                  <c:v>72.209999999999994</c:v>
                </c:pt>
                <c:pt idx="23">
                  <c:v>72.239999999999995</c:v>
                </c:pt>
                <c:pt idx="24">
                  <c:v>72.260000000000005</c:v>
                </c:pt>
                <c:pt idx="25">
                  <c:v>72.290000000000006</c:v>
                </c:pt>
                <c:pt idx="26">
                  <c:v>72.31</c:v>
                </c:pt>
                <c:pt idx="27">
                  <c:v>72.33</c:v>
                </c:pt>
                <c:pt idx="28">
                  <c:v>79.39</c:v>
                </c:pt>
                <c:pt idx="29">
                  <c:v>79.92</c:v>
                </c:pt>
                <c:pt idx="30">
                  <c:v>78.94</c:v>
                </c:pt>
                <c:pt idx="31">
                  <c:v>77.92</c:v>
                </c:pt>
                <c:pt idx="32">
                  <c:v>77.44</c:v>
                </c:pt>
                <c:pt idx="33">
                  <c:v>77.05</c:v>
                </c:pt>
                <c:pt idx="34">
                  <c:v>76.92</c:v>
                </c:pt>
                <c:pt idx="35">
                  <c:v>76.89</c:v>
                </c:pt>
                <c:pt idx="36">
                  <c:v>76.42</c:v>
                </c:pt>
                <c:pt idx="37">
                  <c:v>76.069999999999993</c:v>
                </c:pt>
                <c:pt idx="38">
                  <c:v>75.69</c:v>
                </c:pt>
                <c:pt idx="39">
                  <c:v>75.22</c:v>
                </c:pt>
                <c:pt idx="40">
                  <c:v>74.84</c:v>
                </c:pt>
                <c:pt idx="41">
                  <c:v>74.180000000000007</c:v>
                </c:pt>
                <c:pt idx="42">
                  <c:v>73.55</c:v>
                </c:pt>
                <c:pt idx="43">
                  <c:v>73.09</c:v>
                </c:pt>
                <c:pt idx="44">
                  <c:v>72.88</c:v>
                </c:pt>
                <c:pt idx="45">
                  <c:v>73.41</c:v>
                </c:pt>
                <c:pt idx="46">
                  <c:v>74.819999999999993</c:v>
                </c:pt>
                <c:pt idx="47">
                  <c:v>77.25</c:v>
                </c:pt>
              </c:numCache>
            </c:numRef>
          </c:xVal>
          <c:yVal>
            <c:numRef>
              <c:f>('esb31.2'!$C$8:$C$35,'esb31.2'!$C$49:$C$68)</c:f>
              <c:numCache>
                <c:formatCode>General</c:formatCode>
                <c:ptCount val="48"/>
                <c:pt idx="0">
                  <c:v>0.35399999999999998</c:v>
                </c:pt>
                <c:pt idx="1">
                  <c:v>0.33500000000000002</c:v>
                </c:pt>
                <c:pt idx="2">
                  <c:v>0.33700000000000002</c:v>
                </c:pt>
                <c:pt idx="3">
                  <c:v>0.32600000000000001</c:v>
                </c:pt>
                <c:pt idx="4">
                  <c:v>0.31900000000000001</c:v>
                </c:pt>
                <c:pt idx="5">
                  <c:v>0.36399999999999999</c:v>
                </c:pt>
                <c:pt idx="6">
                  <c:v>0.26200000000000001</c:v>
                </c:pt>
                <c:pt idx="7">
                  <c:v>0.27900000000000003</c:v>
                </c:pt>
                <c:pt idx="8">
                  <c:v>0.33100000000000002</c:v>
                </c:pt>
                <c:pt idx="9">
                  <c:v>0.45100000000000001</c:v>
                </c:pt>
                <c:pt idx="10">
                  <c:v>1.821</c:v>
                </c:pt>
                <c:pt idx="11">
                  <c:v>2.5790000000000002</c:v>
                </c:pt>
                <c:pt idx="12">
                  <c:v>4.7430000000000003</c:v>
                </c:pt>
                <c:pt idx="13">
                  <c:v>4.9880000000000004</c:v>
                </c:pt>
                <c:pt idx="14">
                  <c:v>6.2229999999999999</c:v>
                </c:pt>
                <c:pt idx="15">
                  <c:v>7.9829999999999997</c:v>
                </c:pt>
                <c:pt idx="16">
                  <c:v>9.4149999999999991</c:v>
                </c:pt>
                <c:pt idx="17">
                  <c:v>9.8190000000000008</c:v>
                </c:pt>
                <c:pt idx="18">
                  <c:v>9.7949999999999999</c:v>
                </c:pt>
                <c:pt idx="19">
                  <c:v>9.8219999999999992</c:v>
                </c:pt>
                <c:pt idx="20">
                  <c:v>9.7650000000000006</c:v>
                </c:pt>
                <c:pt idx="21">
                  <c:v>9.8040000000000003</c:v>
                </c:pt>
                <c:pt idx="22">
                  <c:v>9.7420000000000009</c:v>
                </c:pt>
                <c:pt idx="23">
                  <c:v>9.7279999999999998</c:v>
                </c:pt>
                <c:pt idx="24">
                  <c:v>9.6790000000000003</c:v>
                </c:pt>
                <c:pt idx="25">
                  <c:v>9.41</c:v>
                </c:pt>
                <c:pt idx="26">
                  <c:v>9.6059999999999999</c:v>
                </c:pt>
                <c:pt idx="27">
                  <c:v>9.5990000000000002</c:v>
                </c:pt>
                <c:pt idx="28">
                  <c:v>0.67200000000000004</c:v>
                </c:pt>
                <c:pt idx="29">
                  <c:v>0.96099999999999997</c:v>
                </c:pt>
                <c:pt idx="30">
                  <c:v>1.9490000000000001</c:v>
                </c:pt>
                <c:pt idx="31">
                  <c:v>2.7240000000000002</c:v>
                </c:pt>
                <c:pt idx="32">
                  <c:v>3.3260000000000001</c:v>
                </c:pt>
                <c:pt idx="33">
                  <c:v>3.9710000000000001</c:v>
                </c:pt>
                <c:pt idx="34">
                  <c:v>3.726</c:v>
                </c:pt>
                <c:pt idx="35">
                  <c:v>4.4370000000000003</c:v>
                </c:pt>
                <c:pt idx="36">
                  <c:v>4.7850000000000001</c:v>
                </c:pt>
                <c:pt idx="37">
                  <c:v>5.5869999999999997</c:v>
                </c:pt>
                <c:pt idx="38">
                  <c:v>6.609</c:v>
                </c:pt>
                <c:pt idx="39">
                  <c:v>7.5010000000000003</c:v>
                </c:pt>
                <c:pt idx="40">
                  <c:v>8.1129999999999995</c:v>
                </c:pt>
                <c:pt idx="41">
                  <c:v>8.5630000000000006</c:v>
                </c:pt>
                <c:pt idx="42">
                  <c:v>9.3670000000000009</c:v>
                </c:pt>
                <c:pt idx="43">
                  <c:v>9.6579999999999995</c:v>
                </c:pt>
                <c:pt idx="44">
                  <c:v>9.4030000000000005</c:v>
                </c:pt>
                <c:pt idx="45">
                  <c:v>6.3680000000000003</c:v>
                </c:pt>
                <c:pt idx="46">
                  <c:v>2.9830000000000001</c:v>
                </c:pt>
                <c:pt idx="47">
                  <c:v>0.75700000000000001</c:v>
                </c:pt>
              </c:numCache>
            </c:numRef>
          </c:yVal>
        </c:ser>
        <c:axId val="105581184"/>
        <c:axId val="105607936"/>
      </c:scatterChart>
      <c:valAx>
        <c:axId val="105581184"/>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5607936"/>
        <c:crosses val="autoZero"/>
        <c:crossBetween val="midCat"/>
      </c:valAx>
      <c:valAx>
        <c:axId val="105607936"/>
        <c:scaling>
          <c:orientation val="minMax"/>
        </c:scaling>
        <c:axPos val="l"/>
        <c:title>
          <c:tx>
            <c:rich>
              <a:bodyPr/>
              <a:lstStyle/>
              <a:p>
                <a:pPr>
                  <a:defRPr/>
                </a:pPr>
                <a:r>
                  <a:rPr lang="en-US"/>
                  <a:t>Water depth, ft</a:t>
                </a:r>
              </a:p>
            </c:rich>
          </c:tx>
          <c:layout/>
        </c:title>
        <c:numFmt formatCode="General" sourceLinked="1"/>
        <c:majorTickMark val="none"/>
        <c:tickLblPos val="nextTo"/>
        <c:crossAx val="105581184"/>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31.2:  Conductivity profile</a:t>
            </a:r>
          </a:p>
        </c:rich>
      </c:tx>
      <c:layout/>
    </c:title>
    <c:plotArea>
      <c:layout/>
      <c:scatterChart>
        <c:scatterStyle val="lineMarker"/>
        <c:ser>
          <c:idx val="0"/>
          <c:order val="0"/>
          <c:spPr>
            <a:ln w="28575">
              <a:noFill/>
            </a:ln>
          </c:spPr>
          <c:xVal>
            <c:numRef>
              <c:f>('esb31.2'!$E$8:$E$35,'esb31.2'!$E$49:$E$68)</c:f>
              <c:numCache>
                <c:formatCode>General</c:formatCode>
                <c:ptCount val="48"/>
                <c:pt idx="0">
                  <c:v>1031</c:v>
                </c:pt>
                <c:pt idx="1">
                  <c:v>1031</c:v>
                </c:pt>
                <c:pt idx="2">
                  <c:v>1031</c:v>
                </c:pt>
                <c:pt idx="3">
                  <c:v>1031</c:v>
                </c:pt>
                <c:pt idx="4">
                  <c:v>1031</c:v>
                </c:pt>
                <c:pt idx="5">
                  <c:v>1030</c:v>
                </c:pt>
                <c:pt idx="6">
                  <c:v>1031</c:v>
                </c:pt>
                <c:pt idx="7">
                  <c:v>1031</c:v>
                </c:pt>
                <c:pt idx="8">
                  <c:v>1031</c:v>
                </c:pt>
                <c:pt idx="9">
                  <c:v>1029</c:v>
                </c:pt>
                <c:pt idx="10">
                  <c:v>1014</c:v>
                </c:pt>
                <c:pt idx="11">
                  <c:v>1023</c:v>
                </c:pt>
                <c:pt idx="12">
                  <c:v>1027</c:v>
                </c:pt>
                <c:pt idx="13">
                  <c:v>1030</c:v>
                </c:pt>
                <c:pt idx="14">
                  <c:v>1035</c:v>
                </c:pt>
                <c:pt idx="15">
                  <c:v>1045</c:v>
                </c:pt>
                <c:pt idx="16">
                  <c:v>1055</c:v>
                </c:pt>
                <c:pt idx="17">
                  <c:v>1067</c:v>
                </c:pt>
                <c:pt idx="18">
                  <c:v>1079</c:v>
                </c:pt>
                <c:pt idx="19">
                  <c:v>1081</c:v>
                </c:pt>
                <c:pt idx="20">
                  <c:v>1075</c:v>
                </c:pt>
                <c:pt idx="21">
                  <c:v>1075</c:v>
                </c:pt>
                <c:pt idx="22">
                  <c:v>1076</c:v>
                </c:pt>
                <c:pt idx="23">
                  <c:v>1077</c:v>
                </c:pt>
                <c:pt idx="24">
                  <c:v>1075</c:v>
                </c:pt>
                <c:pt idx="25">
                  <c:v>1074</c:v>
                </c:pt>
                <c:pt idx="26">
                  <c:v>1073</c:v>
                </c:pt>
                <c:pt idx="27">
                  <c:v>1073</c:v>
                </c:pt>
                <c:pt idx="28">
                  <c:v>1036</c:v>
                </c:pt>
                <c:pt idx="29">
                  <c:v>1029</c:v>
                </c:pt>
                <c:pt idx="30">
                  <c:v>1022</c:v>
                </c:pt>
                <c:pt idx="31">
                  <c:v>1025</c:v>
                </c:pt>
                <c:pt idx="32">
                  <c:v>1026</c:v>
                </c:pt>
                <c:pt idx="33">
                  <c:v>1027</c:v>
                </c:pt>
                <c:pt idx="34">
                  <c:v>1029</c:v>
                </c:pt>
                <c:pt idx="35">
                  <c:v>1027</c:v>
                </c:pt>
                <c:pt idx="36">
                  <c:v>1031</c:v>
                </c:pt>
                <c:pt idx="37">
                  <c:v>1033</c:v>
                </c:pt>
                <c:pt idx="38">
                  <c:v>1037</c:v>
                </c:pt>
                <c:pt idx="39">
                  <c:v>1040</c:v>
                </c:pt>
                <c:pt idx="40">
                  <c:v>1044</c:v>
                </c:pt>
                <c:pt idx="41">
                  <c:v>1049</c:v>
                </c:pt>
                <c:pt idx="42">
                  <c:v>1054</c:v>
                </c:pt>
                <c:pt idx="43">
                  <c:v>1060</c:v>
                </c:pt>
                <c:pt idx="44">
                  <c:v>1062</c:v>
                </c:pt>
                <c:pt idx="45">
                  <c:v>1060</c:v>
                </c:pt>
                <c:pt idx="46">
                  <c:v>1047</c:v>
                </c:pt>
                <c:pt idx="47">
                  <c:v>1050</c:v>
                </c:pt>
              </c:numCache>
            </c:numRef>
          </c:xVal>
          <c:yVal>
            <c:numRef>
              <c:f>('esb31.2'!$C$8:$C$35,'esb31.2'!$C$49:$C$68)</c:f>
              <c:numCache>
                <c:formatCode>General</c:formatCode>
                <c:ptCount val="48"/>
                <c:pt idx="0">
                  <c:v>0.35399999999999998</c:v>
                </c:pt>
                <c:pt idx="1">
                  <c:v>0.33500000000000002</c:v>
                </c:pt>
                <c:pt idx="2">
                  <c:v>0.33700000000000002</c:v>
                </c:pt>
                <c:pt idx="3">
                  <c:v>0.32600000000000001</c:v>
                </c:pt>
                <c:pt idx="4">
                  <c:v>0.31900000000000001</c:v>
                </c:pt>
                <c:pt idx="5">
                  <c:v>0.36399999999999999</c:v>
                </c:pt>
                <c:pt idx="6">
                  <c:v>0.26200000000000001</c:v>
                </c:pt>
                <c:pt idx="7">
                  <c:v>0.27900000000000003</c:v>
                </c:pt>
                <c:pt idx="8">
                  <c:v>0.33100000000000002</c:v>
                </c:pt>
                <c:pt idx="9">
                  <c:v>0.45100000000000001</c:v>
                </c:pt>
                <c:pt idx="10">
                  <c:v>1.821</c:v>
                </c:pt>
                <c:pt idx="11">
                  <c:v>2.5790000000000002</c:v>
                </c:pt>
                <c:pt idx="12">
                  <c:v>4.7430000000000003</c:v>
                </c:pt>
                <c:pt idx="13">
                  <c:v>4.9880000000000004</c:v>
                </c:pt>
                <c:pt idx="14">
                  <c:v>6.2229999999999999</c:v>
                </c:pt>
                <c:pt idx="15">
                  <c:v>7.9829999999999997</c:v>
                </c:pt>
                <c:pt idx="16">
                  <c:v>9.4149999999999991</c:v>
                </c:pt>
                <c:pt idx="17">
                  <c:v>9.8190000000000008</c:v>
                </c:pt>
                <c:pt idx="18">
                  <c:v>9.7949999999999999</c:v>
                </c:pt>
                <c:pt idx="19">
                  <c:v>9.8219999999999992</c:v>
                </c:pt>
                <c:pt idx="20">
                  <c:v>9.7650000000000006</c:v>
                </c:pt>
                <c:pt idx="21">
                  <c:v>9.8040000000000003</c:v>
                </c:pt>
                <c:pt idx="22">
                  <c:v>9.7420000000000009</c:v>
                </c:pt>
                <c:pt idx="23">
                  <c:v>9.7279999999999998</c:v>
                </c:pt>
                <c:pt idx="24">
                  <c:v>9.6790000000000003</c:v>
                </c:pt>
                <c:pt idx="25">
                  <c:v>9.41</c:v>
                </c:pt>
                <c:pt idx="26">
                  <c:v>9.6059999999999999</c:v>
                </c:pt>
                <c:pt idx="27">
                  <c:v>9.5990000000000002</c:v>
                </c:pt>
                <c:pt idx="28">
                  <c:v>0.67200000000000004</c:v>
                </c:pt>
                <c:pt idx="29">
                  <c:v>0.96099999999999997</c:v>
                </c:pt>
                <c:pt idx="30">
                  <c:v>1.9490000000000001</c:v>
                </c:pt>
                <c:pt idx="31">
                  <c:v>2.7240000000000002</c:v>
                </c:pt>
                <c:pt idx="32">
                  <c:v>3.3260000000000001</c:v>
                </c:pt>
                <c:pt idx="33">
                  <c:v>3.9710000000000001</c:v>
                </c:pt>
                <c:pt idx="34">
                  <c:v>3.726</c:v>
                </c:pt>
                <c:pt idx="35">
                  <c:v>4.4370000000000003</c:v>
                </c:pt>
                <c:pt idx="36">
                  <c:v>4.7850000000000001</c:v>
                </c:pt>
                <c:pt idx="37">
                  <c:v>5.5869999999999997</c:v>
                </c:pt>
                <c:pt idx="38">
                  <c:v>6.609</c:v>
                </c:pt>
                <c:pt idx="39">
                  <c:v>7.5010000000000003</c:v>
                </c:pt>
                <c:pt idx="40">
                  <c:v>8.1129999999999995</c:v>
                </c:pt>
                <c:pt idx="41">
                  <c:v>8.5630000000000006</c:v>
                </c:pt>
                <c:pt idx="42">
                  <c:v>9.3670000000000009</c:v>
                </c:pt>
                <c:pt idx="43">
                  <c:v>9.6579999999999995</c:v>
                </c:pt>
                <c:pt idx="44">
                  <c:v>9.4030000000000005</c:v>
                </c:pt>
                <c:pt idx="45">
                  <c:v>6.3680000000000003</c:v>
                </c:pt>
                <c:pt idx="46">
                  <c:v>2.9830000000000001</c:v>
                </c:pt>
                <c:pt idx="47">
                  <c:v>0.75700000000000001</c:v>
                </c:pt>
              </c:numCache>
            </c:numRef>
          </c:yVal>
        </c:ser>
        <c:axId val="105645184"/>
        <c:axId val="105647104"/>
      </c:scatterChart>
      <c:valAx>
        <c:axId val="105645184"/>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5647104"/>
        <c:crosses val="autoZero"/>
        <c:crossBetween val="midCat"/>
      </c:valAx>
      <c:valAx>
        <c:axId val="105647104"/>
        <c:scaling>
          <c:orientation val="minMax"/>
        </c:scaling>
        <c:axPos val="l"/>
        <c:title>
          <c:tx>
            <c:rich>
              <a:bodyPr/>
              <a:lstStyle/>
              <a:p>
                <a:pPr>
                  <a:defRPr/>
                </a:pPr>
                <a:r>
                  <a:rPr lang="en-US"/>
                  <a:t>Water depth, ft</a:t>
                </a:r>
              </a:p>
            </c:rich>
          </c:tx>
          <c:layout/>
        </c:title>
        <c:numFmt formatCode="General" sourceLinked="1"/>
        <c:majorTickMark val="none"/>
        <c:tickLblPos val="nextTo"/>
        <c:crossAx val="105645184"/>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31.1:  Water temperature profile</a:t>
            </a:r>
          </a:p>
        </c:rich>
      </c:tx>
      <c:layout/>
    </c:title>
    <c:plotArea>
      <c:layout/>
      <c:scatterChart>
        <c:scatterStyle val="lineMarker"/>
        <c:ser>
          <c:idx val="0"/>
          <c:order val="0"/>
          <c:spPr>
            <a:ln w="28575">
              <a:noFill/>
            </a:ln>
          </c:spPr>
          <c:xVal>
            <c:numRef>
              <c:f>'esb31.1'!$B$9:$B$68</c:f>
              <c:numCache>
                <c:formatCode>General</c:formatCode>
                <c:ptCount val="60"/>
                <c:pt idx="0">
                  <c:v>79.58</c:v>
                </c:pt>
                <c:pt idx="1">
                  <c:v>79.650000000000006</c:v>
                </c:pt>
                <c:pt idx="2">
                  <c:v>79.510000000000005</c:v>
                </c:pt>
                <c:pt idx="3">
                  <c:v>78.08</c:v>
                </c:pt>
                <c:pt idx="4">
                  <c:v>77.150000000000006</c:v>
                </c:pt>
                <c:pt idx="5">
                  <c:v>76.540000000000006</c:v>
                </c:pt>
                <c:pt idx="6">
                  <c:v>76.010000000000005</c:v>
                </c:pt>
                <c:pt idx="7">
                  <c:v>76.03</c:v>
                </c:pt>
                <c:pt idx="8">
                  <c:v>75.959999999999994</c:v>
                </c:pt>
                <c:pt idx="9">
                  <c:v>75.55</c:v>
                </c:pt>
                <c:pt idx="10">
                  <c:v>74.760000000000005</c:v>
                </c:pt>
                <c:pt idx="11">
                  <c:v>74.400000000000006</c:v>
                </c:pt>
                <c:pt idx="12">
                  <c:v>74.239999999999995</c:v>
                </c:pt>
                <c:pt idx="13">
                  <c:v>73.89</c:v>
                </c:pt>
                <c:pt idx="14">
                  <c:v>73.73</c:v>
                </c:pt>
                <c:pt idx="15">
                  <c:v>73.489999999999995</c:v>
                </c:pt>
                <c:pt idx="16">
                  <c:v>73.8</c:v>
                </c:pt>
                <c:pt idx="17">
                  <c:v>73.959999999999994</c:v>
                </c:pt>
                <c:pt idx="18">
                  <c:v>73.900000000000006</c:v>
                </c:pt>
                <c:pt idx="19">
                  <c:v>73.900000000000006</c:v>
                </c:pt>
                <c:pt idx="20">
                  <c:v>73.91</c:v>
                </c:pt>
                <c:pt idx="21">
                  <c:v>73.91</c:v>
                </c:pt>
                <c:pt idx="22">
                  <c:v>73.92</c:v>
                </c:pt>
                <c:pt idx="23">
                  <c:v>73.92</c:v>
                </c:pt>
                <c:pt idx="24">
                  <c:v>73.92</c:v>
                </c:pt>
                <c:pt idx="25">
                  <c:v>73.95</c:v>
                </c:pt>
                <c:pt idx="26">
                  <c:v>73.95</c:v>
                </c:pt>
                <c:pt idx="27">
                  <c:v>73.959999999999994</c:v>
                </c:pt>
                <c:pt idx="28">
                  <c:v>73.98</c:v>
                </c:pt>
                <c:pt idx="29">
                  <c:v>73.98</c:v>
                </c:pt>
                <c:pt idx="30">
                  <c:v>73.989999999999995</c:v>
                </c:pt>
                <c:pt idx="31">
                  <c:v>73.98</c:v>
                </c:pt>
                <c:pt idx="32">
                  <c:v>73.98</c:v>
                </c:pt>
                <c:pt idx="33">
                  <c:v>73.989999999999995</c:v>
                </c:pt>
                <c:pt idx="34">
                  <c:v>73.98</c:v>
                </c:pt>
                <c:pt idx="35">
                  <c:v>74.11</c:v>
                </c:pt>
                <c:pt idx="36">
                  <c:v>74.12</c:v>
                </c:pt>
                <c:pt idx="37">
                  <c:v>74.52</c:v>
                </c:pt>
                <c:pt idx="38">
                  <c:v>75.69</c:v>
                </c:pt>
                <c:pt idx="39">
                  <c:v>76.900000000000006</c:v>
                </c:pt>
                <c:pt idx="40">
                  <c:v>79.22</c:v>
                </c:pt>
                <c:pt idx="41">
                  <c:v>79.39</c:v>
                </c:pt>
                <c:pt idx="42">
                  <c:v>79.13</c:v>
                </c:pt>
                <c:pt idx="43">
                  <c:v>76.56</c:v>
                </c:pt>
                <c:pt idx="44">
                  <c:v>76.47</c:v>
                </c:pt>
                <c:pt idx="45">
                  <c:v>76.45</c:v>
                </c:pt>
                <c:pt idx="46">
                  <c:v>76.63</c:v>
                </c:pt>
                <c:pt idx="47">
                  <c:v>77.2</c:v>
                </c:pt>
                <c:pt idx="48">
                  <c:v>78.040000000000006</c:v>
                </c:pt>
                <c:pt idx="49">
                  <c:v>77.849999999999994</c:v>
                </c:pt>
                <c:pt idx="50">
                  <c:v>77.41</c:v>
                </c:pt>
                <c:pt idx="51">
                  <c:v>75.86</c:v>
                </c:pt>
                <c:pt idx="52">
                  <c:v>75.819999999999993</c:v>
                </c:pt>
                <c:pt idx="53">
                  <c:v>75.06</c:v>
                </c:pt>
                <c:pt idx="54">
                  <c:v>74.66</c:v>
                </c:pt>
                <c:pt idx="55">
                  <c:v>74.09</c:v>
                </c:pt>
                <c:pt idx="56">
                  <c:v>74.040000000000006</c:v>
                </c:pt>
                <c:pt idx="57">
                  <c:v>73.72</c:v>
                </c:pt>
                <c:pt idx="58">
                  <c:v>74</c:v>
                </c:pt>
                <c:pt idx="59">
                  <c:v>75.31</c:v>
                </c:pt>
              </c:numCache>
            </c:numRef>
          </c:xVal>
          <c:yVal>
            <c:numRef>
              <c:f>'esb31.1'!$C$9:$C$68</c:f>
              <c:numCache>
                <c:formatCode>General</c:formatCode>
                <c:ptCount val="60"/>
                <c:pt idx="0">
                  <c:v>6.5000000000000002E-2</c:v>
                </c:pt>
                <c:pt idx="1">
                  <c:v>9.8000000000000004E-2</c:v>
                </c:pt>
                <c:pt idx="2">
                  <c:v>0.73499999999999999</c:v>
                </c:pt>
                <c:pt idx="3">
                  <c:v>1.3640000000000001</c:v>
                </c:pt>
                <c:pt idx="4">
                  <c:v>1.8919999999999999</c:v>
                </c:pt>
                <c:pt idx="5">
                  <c:v>2.1419999999999999</c:v>
                </c:pt>
                <c:pt idx="6">
                  <c:v>2.399</c:v>
                </c:pt>
                <c:pt idx="7">
                  <c:v>2.4500000000000002</c:v>
                </c:pt>
                <c:pt idx="8">
                  <c:v>2.4390000000000001</c:v>
                </c:pt>
                <c:pt idx="9">
                  <c:v>3.1179999999999999</c:v>
                </c:pt>
                <c:pt idx="10">
                  <c:v>4.8479999999999999</c:v>
                </c:pt>
                <c:pt idx="11">
                  <c:v>4.8529999999999998</c:v>
                </c:pt>
                <c:pt idx="12">
                  <c:v>4.5949999999999998</c:v>
                </c:pt>
                <c:pt idx="13">
                  <c:v>5.49</c:v>
                </c:pt>
                <c:pt idx="14">
                  <c:v>5.3929999999999998</c:v>
                </c:pt>
                <c:pt idx="15">
                  <c:v>5.431</c:v>
                </c:pt>
                <c:pt idx="16">
                  <c:v>5.1360000000000001</c:v>
                </c:pt>
                <c:pt idx="17">
                  <c:v>4.6740000000000004</c:v>
                </c:pt>
                <c:pt idx="18">
                  <c:v>4.6769999999999996</c:v>
                </c:pt>
                <c:pt idx="19">
                  <c:v>4.6929999999999996</c:v>
                </c:pt>
                <c:pt idx="20">
                  <c:v>4.6900000000000004</c:v>
                </c:pt>
                <c:pt idx="21">
                  <c:v>4.7009999999999996</c:v>
                </c:pt>
                <c:pt idx="22">
                  <c:v>4.7110000000000003</c:v>
                </c:pt>
                <c:pt idx="23">
                  <c:v>4.7190000000000003</c:v>
                </c:pt>
                <c:pt idx="24">
                  <c:v>4.7270000000000003</c:v>
                </c:pt>
                <c:pt idx="25">
                  <c:v>4.7160000000000002</c:v>
                </c:pt>
                <c:pt idx="26">
                  <c:v>4.7220000000000004</c:v>
                </c:pt>
                <c:pt idx="27">
                  <c:v>4.7270000000000003</c:v>
                </c:pt>
                <c:pt idx="28">
                  <c:v>4.7309999999999999</c:v>
                </c:pt>
                <c:pt idx="29">
                  <c:v>4.7350000000000003</c:v>
                </c:pt>
                <c:pt idx="30">
                  <c:v>4.7389999999999999</c:v>
                </c:pt>
                <c:pt idx="31">
                  <c:v>4.742</c:v>
                </c:pt>
                <c:pt idx="32">
                  <c:v>4.7279999999999998</c:v>
                </c:pt>
                <c:pt idx="33">
                  <c:v>4.7309999999999999</c:v>
                </c:pt>
                <c:pt idx="34">
                  <c:v>4.6820000000000004</c:v>
                </c:pt>
                <c:pt idx="35">
                  <c:v>4.7009999999999996</c:v>
                </c:pt>
                <c:pt idx="36">
                  <c:v>4.7859999999999996</c:v>
                </c:pt>
                <c:pt idx="37">
                  <c:v>3.605</c:v>
                </c:pt>
                <c:pt idx="38">
                  <c:v>1.907</c:v>
                </c:pt>
                <c:pt idx="39">
                  <c:v>0.90500000000000003</c:v>
                </c:pt>
                <c:pt idx="40">
                  <c:v>0.443</c:v>
                </c:pt>
                <c:pt idx="41">
                  <c:v>0.4</c:v>
                </c:pt>
                <c:pt idx="42">
                  <c:v>1.2809999999999999</c:v>
                </c:pt>
                <c:pt idx="43">
                  <c:v>2.67</c:v>
                </c:pt>
                <c:pt idx="44">
                  <c:v>2.6389999999999998</c:v>
                </c:pt>
                <c:pt idx="45">
                  <c:v>2.371</c:v>
                </c:pt>
                <c:pt idx="46">
                  <c:v>1.494</c:v>
                </c:pt>
                <c:pt idx="47">
                  <c:v>1.256</c:v>
                </c:pt>
                <c:pt idx="48">
                  <c:v>1.569</c:v>
                </c:pt>
                <c:pt idx="49">
                  <c:v>1.663</c:v>
                </c:pt>
                <c:pt idx="50">
                  <c:v>2.605</c:v>
                </c:pt>
                <c:pt idx="51">
                  <c:v>2.7970000000000002</c:v>
                </c:pt>
                <c:pt idx="52">
                  <c:v>3.1110000000000002</c:v>
                </c:pt>
                <c:pt idx="53">
                  <c:v>3.8149999999999999</c:v>
                </c:pt>
                <c:pt idx="54">
                  <c:v>4.0419999999999998</c:v>
                </c:pt>
                <c:pt idx="55">
                  <c:v>4.2759999999999998</c:v>
                </c:pt>
                <c:pt idx="56">
                  <c:v>4.4130000000000003</c:v>
                </c:pt>
                <c:pt idx="57">
                  <c:v>5.1669999999999998</c:v>
                </c:pt>
                <c:pt idx="58">
                  <c:v>3.1909999999999998</c:v>
                </c:pt>
                <c:pt idx="59">
                  <c:v>1.2</c:v>
                </c:pt>
              </c:numCache>
            </c:numRef>
          </c:yVal>
        </c:ser>
        <c:axId val="105679872"/>
        <c:axId val="105694336"/>
      </c:scatterChart>
      <c:valAx>
        <c:axId val="105679872"/>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5694336"/>
        <c:crosses val="autoZero"/>
        <c:crossBetween val="midCat"/>
      </c:valAx>
      <c:valAx>
        <c:axId val="105694336"/>
        <c:scaling>
          <c:orientation val="minMax"/>
        </c:scaling>
        <c:axPos val="l"/>
        <c:title>
          <c:tx>
            <c:rich>
              <a:bodyPr/>
              <a:lstStyle/>
              <a:p>
                <a:pPr>
                  <a:defRPr/>
                </a:pPr>
                <a:r>
                  <a:rPr lang="en-US"/>
                  <a:t>Water depth, ft</a:t>
                </a:r>
              </a:p>
            </c:rich>
          </c:tx>
          <c:layout/>
        </c:title>
        <c:numFmt formatCode="General" sourceLinked="1"/>
        <c:majorTickMark val="none"/>
        <c:tickLblPos val="nextTo"/>
        <c:crossAx val="105679872"/>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31.1:  Conductivity profile</a:t>
            </a:r>
          </a:p>
        </c:rich>
      </c:tx>
      <c:layout/>
    </c:title>
    <c:plotArea>
      <c:layout/>
      <c:scatterChart>
        <c:scatterStyle val="lineMarker"/>
        <c:ser>
          <c:idx val="0"/>
          <c:order val="0"/>
          <c:spPr>
            <a:ln w="28575">
              <a:noFill/>
            </a:ln>
          </c:spPr>
          <c:xVal>
            <c:numRef>
              <c:f>'esb31.1'!$E$9:$E$68</c:f>
              <c:numCache>
                <c:formatCode>General</c:formatCode>
                <c:ptCount val="60"/>
                <c:pt idx="0">
                  <c:v>1026</c:v>
                </c:pt>
                <c:pt idx="1">
                  <c:v>1025</c:v>
                </c:pt>
                <c:pt idx="2">
                  <c:v>1018</c:v>
                </c:pt>
                <c:pt idx="3">
                  <c:v>1016</c:v>
                </c:pt>
                <c:pt idx="4">
                  <c:v>1015</c:v>
                </c:pt>
                <c:pt idx="5">
                  <c:v>1016</c:v>
                </c:pt>
                <c:pt idx="6">
                  <c:v>1019</c:v>
                </c:pt>
                <c:pt idx="7">
                  <c:v>1017</c:v>
                </c:pt>
                <c:pt idx="8">
                  <c:v>1018</c:v>
                </c:pt>
                <c:pt idx="9">
                  <c:v>1016</c:v>
                </c:pt>
                <c:pt idx="10">
                  <c:v>1020</c:v>
                </c:pt>
                <c:pt idx="11">
                  <c:v>1022</c:v>
                </c:pt>
                <c:pt idx="12">
                  <c:v>1019</c:v>
                </c:pt>
                <c:pt idx="13">
                  <c:v>1021</c:v>
                </c:pt>
                <c:pt idx="14">
                  <c:v>1022</c:v>
                </c:pt>
                <c:pt idx="15">
                  <c:v>1025</c:v>
                </c:pt>
                <c:pt idx="16">
                  <c:v>1021</c:v>
                </c:pt>
                <c:pt idx="17">
                  <c:v>1034</c:v>
                </c:pt>
                <c:pt idx="18">
                  <c:v>1024</c:v>
                </c:pt>
                <c:pt idx="19">
                  <c:v>1024</c:v>
                </c:pt>
                <c:pt idx="20">
                  <c:v>1025</c:v>
                </c:pt>
                <c:pt idx="21">
                  <c:v>1024</c:v>
                </c:pt>
                <c:pt idx="22">
                  <c:v>1025</c:v>
                </c:pt>
                <c:pt idx="23">
                  <c:v>1026</c:v>
                </c:pt>
                <c:pt idx="24">
                  <c:v>1023</c:v>
                </c:pt>
                <c:pt idx="25">
                  <c:v>1022</c:v>
                </c:pt>
                <c:pt idx="26">
                  <c:v>1023</c:v>
                </c:pt>
                <c:pt idx="27">
                  <c:v>1023</c:v>
                </c:pt>
                <c:pt idx="28">
                  <c:v>1023</c:v>
                </c:pt>
                <c:pt idx="29">
                  <c:v>1023</c:v>
                </c:pt>
                <c:pt idx="30">
                  <c:v>1022</c:v>
                </c:pt>
                <c:pt idx="31">
                  <c:v>1023</c:v>
                </c:pt>
                <c:pt idx="32">
                  <c:v>1023</c:v>
                </c:pt>
                <c:pt idx="33">
                  <c:v>1023</c:v>
                </c:pt>
                <c:pt idx="34">
                  <c:v>1023</c:v>
                </c:pt>
                <c:pt idx="35">
                  <c:v>1021</c:v>
                </c:pt>
                <c:pt idx="36">
                  <c:v>1022</c:v>
                </c:pt>
                <c:pt idx="37">
                  <c:v>1021</c:v>
                </c:pt>
                <c:pt idx="38">
                  <c:v>1026</c:v>
                </c:pt>
                <c:pt idx="39">
                  <c:v>1033</c:v>
                </c:pt>
                <c:pt idx="40">
                  <c:v>1025</c:v>
                </c:pt>
                <c:pt idx="41">
                  <c:v>1022</c:v>
                </c:pt>
                <c:pt idx="42">
                  <c:v>996.4</c:v>
                </c:pt>
                <c:pt idx="43">
                  <c:v>1019</c:v>
                </c:pt>
                <c:pt idx="44">
                  <c:v>1018</c:v>
                </c:pt>
                <c:pt idx="45">
                  <c:v>1017</c:v>
                </c:pt>
                <c:pt idx="46">
                  <c:v>1017</c:v>
                </c:pt>
                <c:pt idx="47">
                  <c:v>1028</c:v>
                </c:pt>
                <c:pt idx="48">
                  <c:v>1028</c:v>
                </c:pt>
                <c:pt idx="49">
                  <c:v>1024</c:v>
                </c:pt>
                <c:pt idx="50">
                  <c:v>998.6</c:v>
                </c:pt>
                <c:pt idx="51">
                  <c:v>1015</c:v>
                </c:pt>
                <c:pt idx="52">
                  <c:v>1010</c:v>
                </c:pt>
                <c:pt idx="53">
                  <c:v>1019</c:v>
                </c:pt>
                <c:pt idx="54">
                  <c:v>1026</c:v>
                </c:pt>
                <c:pt idx="55">
                  <c:v>1017</c:v>
                </c:pt>
                <c:pt idx="56">
                  <c:v>1018</c:v>
                </c:pt>
                <c:pt idx="57">
                  <c:v>1018</c:v>
                </c:pt>
                <c:pt idx="58">
                  <c:v>1028</c:v>
                </c:pt>
                <c:pt idx="59">
                  <c:v>1047</c:v>
                </c:pt>
              </c:numCache>
            </c:numRef>
          </c:xVal>
          <c:yVal>
            <c:numRef>
              <c:f>'esb31.1'!$C$9:$C$68</c:f>
              <c:numCache>
                <c:formatCode>General</c:formatCode>
                <c:ptCount val="60"/>
                <c:pt idx="0">
                  <c:v>6.5000000000000002E-2</c:v>
                </c:pt>
                <c:pt idx="1">
                  <c:v>9.8000000000000004E-2</c:v>
                </c:pt>
                <c:pt idx="2">
                  <c:v>0.73499999999999999</c:v>
                </c:pt>
                <c:pt idx="3">
                  <c:v>1.3640000000000001</c:v>
                </c:pt>
                <c:pt idx="4">
                  <c:v>1.8919999999999999</c:v>
                </c:pt>
                <c:pt idx="5">
                  <c:v>2.1419999999999999</c:v>
                </c:pt>
                <c:pt idx="6">
                  <c:v>2.399</c:v>
                </c:pt>
                <c:pt idx="7">
                  <c:v>2.4500000000000002</c:v>
                </c:pt>
                <c:pt idx="8">
                  <c:v>2.4390000000000001</c:v>
                </c:pt>
                <c:pt idx="9">
                  <c:v>3.1179999999999999</c:v>
                </c:pt>
                <c:pt idx="10">
                  <c:v>4.8479999999999999</c:v>
                </c:pt>
                <c:pt idx="11">
                  <c:v>4.8529999999999998</c:v>
                </c:pt>
                <c:pt idx="12">
                  <c:v>4.5949999999999998</c:v>
                </c:pt>
                <c:pt idx="13">
                  <c:v>5.49</c:v>
                </c:pt>
                <c:pt idx="14">
                  <c:v>5.3929999999999998</c:v>
                </c:pt>
                <c:pt idx="15">
                  <c:v>5.431</c:v>
                </c:pt>
                <c:pt idx="16">
                  <c:v>5.1360000000000001</c:v>
                </c:pt>
                <c:pt idx="17">
                  <c:v>4.6740000000000004</c:v>
                </c:pt>
                <c:pt idx="18">
                  <c:v>4.6769999999999996</c:v>
                </c:pt>
                <c:pt idx="19">
                  <c:v>4.6929999999999996</c:v>
                </c:pt>
                <c:pt idx="20">
                  <c:v>4.6900000000000004</c:v>
                </c:pt>
                <c:pt idx="21">
                  <c:v>4.7009999999999996</c:v>
                </c:pt>
                <c:pt idx="22">
                  <c:v>4.7110000000000003</c:v>
                </c:pt>
                <c:pt idx="23">
                  <c:v>4.7190000000000003</c:v>
                </c:pt>
                <c:pt idx="24">
                  <c:v>4.7270000000000003</c:v>
                </c:pt>
                <c:pt idx="25">
                  <c:v>4.7160000000000002</c:v>
                </c:pt>
                <c:pt idx="26">
                  <c:v>4.7220000000000004</c:v>
                </c:pt>
                <c:pt idx="27">
                  <c:v>4.7270000000000003</c:v>
                </c:pt>
                <c:pt idx="28">
                  <c:v>4.7309999999999999</c:v>
                </c:pt>
                <c:pt idx="29">
                  <c:v>4.7350000000000003</c:v>
                </c:pt>
                <c:pt idx="30">
                  <c:v>4.7389999999999999</c:v>
                </c:pt>
                <c:pt idx="31">
                  <c:v>4.742</c:v>
                </c:pt>
                <c:pt idx="32">
                  <c:v>4.7279999999999998</c:v>
                </c:pt>
                <c:pt idx="33">
                  <c:v>4.7309999999999999</c:v>
                </c:pt>
                <c:pt idx="34">
                  <c:v>4.6820000000000004</c:v>
                </c:pt>
                <c:pt idx="35">
                  <c:v>4.7009999999999996</c:v>
                </c:pt>
                <c:pt idx="36">
                  <c:v>4.7859999999999996</c:v>
                </c:pt>
                <c:pt idx="37">
                  <c:v>3.605</c:v>
                </c:pt>
                <c:pt idx="38">
                  <c:v>1.907</c:v>
                </c:pt>
                <c:pt idx="39">
                  <c:v>0.90500000000000003</c:v>
                </c:pt>
                <c:pt idx="40">
                  <c:v>0.443</c:v>
                </c:pt>
                <c:pt idx="41">
                  <c:v>0.4</c:v>
                </c:pt>
                <c:pt idx="42">
                  <c:v>1.2809999999999999</c:v>
                </c:pt>
                <c:pt idx="43">
                  <c:v>2.67</c:v>
                </c:pt>
                <c:pt idx="44">
                  <c:v>2.6389999999999998</c:v>
                </c:pt>
                <c:pt idx="45">
                  <c:v>2.371</c:v>
                </c:pt>
                <c:pt idx="46">
                  <c:v>1.494</c:v>
                </c:pt>
                <c:pt idx="47">
                  <c:v>1.256</c:v>
                </c:pt>
                <c:pt idx="48">
                  <c:v>1.569</c:v>
                </c:pt>
                <c:pt idx="49">
                  <c:v>1.663</c:v>
                </c:pt>
                <c:pt idx="50">
                  <c:v>2.605</c:v>
                </c:pt>
                <c:pt idx="51">
                  <c:v>2.7970000000000002</c:v>
                </c:pt>
                <c:pt idx="52">
                  <c:v>3.1110000000000002</c:v>
                </c:pt>
                <c:pt idx="53">
                  <c:v>3.8149999999999999</c:v>
                </c:pt>
                <c:pt idx="54">
                  <c:v>4.0419999999999998</c:v>
                </c:pt>
                <c:pt idx="55">
                  <c:v>4.2759999999999998</c:v>
                </c:pt>
                <c:pt idx="56">
                  <c:v>4.4130000000000003</c:v>
                </c:pt>
                <c:pt idx="57">
                  <c:v>5.1669999999999998</c:v>
                </c:pt>
                <c:pt idx="58">
                  <c:v>3.1909999999999998</c:v>
                </c:pt>
                <c:pt idx="59">
                  <c:v>1.2</c:v>
                </c:pt>
              </c:numCache>
            </c:numRef>
          </c:yVal>
        </c:ser>
        <c:axId val="106701568"/>
        <c:axId val="106703488"/>
      </c:scatterChart>
      <c:valAx>
        <c:axId val="106701568"/>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6703488"/>
        <c:crosses val="autoZero"/>
        <c:crossBetween val="midCat"/>
      </c:valAx>
      <c:valAx>
        <c:axId val="106703488"/>
        <c:scaling>
          <c:orientation val="minMax"/>
        </c:scaling>
        <c:axPos val="l"/>
        <c:title>
          <c:tx>
            <c:rich>
              <a:bodyPr/>
              <a:lstStyle/>
              <a:p>
                <a:pPr>
                  <a:defRPr/>
                </a:pPr>
                <a:r>
                  <a:rPr lang="en-US"/>
                  <a:t>Water depth, ft</a:t>
                </a:r>
              </a:p>
            </c:rich>
          </c:tx>
          <c:layout/>
        </c:title>
        <c:numFmt formatCode="General" sourceLinked="1"/>
        <c:majorTickMark val="none"/>
        <c:tickLblPos val="nextTo"/>
        <c:crossAx val="106701568"/>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30.4:  Water temperature profile</a:t>
            </a:r>
          </a:p>
        </c:rich>
      </c:tx>
      <c:layout/>
    </c:title>
    <c:plotArea>
      <c:layout/>
      <c:scatterChart>
        <c:scatterStyle val="lineMarker"/>
        <c:ser>
          <c:idx val="0"/>
          <c:order val="0"/>
          <c:spPr>
            <a:ln w="28575">
              <a:noFill/>
            </a:ln>
          </c:spPr>
          <c:xVal>
            <c:numRef>
              <c:f>('esb30.4'!$B$8:$B$40,'esb30.4'!$B$42:$B$49)</c:f>
              <c:numCache>
                <c:formatCode>General</c:formatCode>
                <c:ptCount val="41"/>
                <c:pt idx="0">
                  <c:v>90.61</c:v>
                </c:pt>
                <c:pt idx="1">
                  <c:v>90.59</c:v>
                </c:pt>
                <c:pt idx="2">
                  <c:v>80.88</c:v>
                </c:pt>
                <c:pt idx="3">
                  <c:v>77.260000000000005</c:v>
                </c:pt>
                <c:pt idx="4">
                  <c:v>75.900000000000006</c:v>
                </c:pt>
                <c:pt idx="5">
                  <c:v>75.64</c:v>
                </c:pt>
                <c:pt idx="6">
                  <c:v>75.44</c:v>
                </c:pt>
                <c:pt idx="7">
                  <c:v>74.84</c:v>
                </c:pt>
                <c:pt idx="8">
                  <c:v>74.45</c:v>
                </c:pt>
                <c:pt idx="9">
                  <c:v>72.75</c:v>
                </c:pt>
                <c:pt idx="10">
                  <c:v>72.06</c:v>
                </c:pt>
                <c:pt idx="11">
                  <c:v>71.06</c:v>
                </c:pt>
                <c:pt idx="12">
                  <c:v>70.98</c:v>
                </c:pt>
                <c:pt idx="13">
                  <c:v>71.03</c:v>
                </c:pt>
                <c:pt idx="14">
                  <c:v>71.09</c:v>
                </c:pt>
                <c:pt idx="15">
                  <c:v>71.17</c:v>
                </c:pt>
                <c:pt idx="16">
                  <c:v>71.23</c:v>
                </c:pt>
                <c:pt idx="17">
                  <c:v>71.28</c:v>
                </c:pt>
                <c:pt idx="18">
                  <c:v>71.33</c:v>
                </c:pt>
                <c:pt idx="19">
                  <c:v>71.38</c:v>
                </c:pt>
                <c:pt idx="20">
                  <c:v>71.42</c:v>
                </c:pt>
                <c:pt idx="21">
                  <c:v>71.55</c:v>
                </c:pt>
                <c:pt idx="22">
                  <c:v>71.59</c:v>
                </c:pt>
                <c:pt idx="23">
                  <c:v>71.650000000000006</c:v>
                </c:pt>
                <c:pt idx="24">
                  <c:v>71.709999999999994</c:v>
                </c:pt>
                <c:pt idx="25">
                  <c:v>71.83</c:v>
                </c:pt>
                <c:pt idx="26">
                  <c:v>72.06</c:v>
                </c:pt>
                <c:pt idx="27">
                  <c:v>72.39</c:v>
                </c:pt>
                <c:pt idx="28">
                  <c:v>72.77</c:v>
                </c:pt>
                <c:pt idx="29">
                  <c:v>73.2</c:v>
                </c:pt>
                <c:pt idx="30">
                  <c:v>73.78</c:v>
                </c:pt>
                <c:pt idx="31">
                  <c:v>77.36</c:v>
                </c:pt>
                <c:pt idx="32">
                  <c:v>80.2</c:v>
                </c:pt>
                <c:pt idx="33">
                  <c:v>90.51</c:v>
                </c:pt>
                <c:pt idx="34">
                  <c:v>90.74</c:v>
                </c:pt>
                <c:pt idx="35">
                  <c:v>90.81</c:v>
                </c:pt>
                <c:pt idx="36">
                  <c:v>90.86</c:v>
                </c:pt>
                <c:pt idx="37">
                  <c:v>90.86</c:v>
                </c:pt>
                <c:pt idx="38">
                  <c:v>90.9</c:v>
                </c:pt>
                <c:pt idx="39">
                  <c:v>90.95</c:v>
                </c:pt>
                <c:pt idx="40">
                  <c:v>90.93</c:v>
                </c:pt>
              </c:numCache>
            </c:numRef>
          </c:xVal>
          <c:yVal>
            <c:numRef>
              <c:f>('esb30.4'!$C$8:$C$40,'esb30.4'!$C$42:$C$49)</c:f>
              <c:numCache>
                <c:formatCode>General</c:formatCode>
                <c:ptCount val="41"/>
                <c:pt idx="0">
                  <c:v>0.64500000000000002</c:v>
                </c:pt>
                <c:pt idx="1">
                  <c:v>0.81699999999999995</c:v>
                </c:pt>
                <c:pt idx="2">
                  <c:v>2.1070000000000002</c:v>
                </c:pt>
                <c:pt idx="3">
                  <c:v>3.1139999999999999</c:v>
                </c:pt>
                <c:pt idx="4">
                  <c:v>4.4269999999999996</c:v>
                </c:pt>
                <c:pt idx="5">
                  <c:v>4.5110000000000001</c:v>
                </c:pt>
                <c:pt idx="6">
                  <c:v>5.798</c:v>
                </c:pt>
                <c:pt idx="7">
                  <c:v>7.2270000000000003</c:v>
                </c:pt>
                <c:pt idx="8">
                  <c:v>8.1229999999999993</c:v>
                </c:pt>
                <c:pt idx="9">
                  <c:v>9.5839999999999996</c:v>
                </c:pt>
                <c:pt idx="10">
                  <c:v>10.875999999999999</c:v>
                </c:pt>
                <c:pt idx="11">
                  <c:v>10.956</c:v>
                </c:pt>
                <c:pt idx="12">
                  <c:v>11.013</c:v>
                </c:pt>
                <c:pt idx="13">
                  <c:v>11.076000000000001</c:v>
                </c:pt>
                <c:pt idx="14">
                  <c:v>11.146000000000001</c:v>
                </c:pt>
                <c:pt idx="15">
                  <c:v>11.191000000000001</c:v>
                </c:pt>
                <c:pt idx="16">
                  <c:v>11.243</c:v>
                </c:pt>
                <c:pt idx="17">
                  <c:v>11.257</c:v>
                </c:pt>
                <c:pt idx="18">
                  <c:v>11.3</c:v>
                </c:pt>
                <c:pt idx="19">
                  <c:v>11.321999999999999</c:v>
                </c:pt>
                <c:pt idx="20">
                  <c:v>11.257</c:v>
                </c:pt>
                <c:pt idx="21">
                  <c:v>9.1080000000000005</c:v>
                </c:pt>
                <c:pt idx="22">
                  <c:v>8.4770000000000003</c:v>
                </c:pt>
                <c:pt idx="23">
                  <c:v>7.5609999999999999</c:v>
                </c:pt>
                <c:pt idx="24">
                  <c:v>6.2850000000000001</c:v>
                </c:pt>
                <c:pt idx="25">
                  <c:v>5.1319999999999997</c:v>
                </c:pt>
                <c:pt idx="26">
                  <c:v>4.4340000000000002</c:v>
                </c:pt>
                <c:pt idx="27">
                  <c:v>3.5470000000000002</c:v>
                </c:pt>
                <c:pt idx="28">
                  <c:v>2.3719999999999999</c:v>
                </c:pt>
                <c:pt idx="29">
                  <c:v>1.89</c:v>
                </c:pt>
                <c:pt idx="30">
                  <c:v>1.4139999999999999</c:v>
                </c:pt>
                <c:pt idx="31">
                  <c:v>1.25</c:v>
                </c:pt>
                <c:pt idx="32">
                  <c:v>0.75700000000000001</c:v>
                </c:pt>
                <c:pt idx="33">
                  <c:v>1.4019999999999999</c:v>
                </c:pt>
                <c:pt idx="34">
                  <c:v>1.3779999999999999</c:v>
                </c:pt>
                <c:pt idx="35">
                  <c:v>1.319</c:v>
                </c:pt>
                <c:pt idx="36">
                  <c:v>1.3069999999999999</c:v>
                </c:pt>
                <c:pt idx="37">
                  <c:v>1.276</c:v>
                </c:pt>
                <c:pt idx="38">
                  <c:v>1.155</c:v>
                </c:pt>
                <c:pt idx="39">
                  <c:v>1.2450000000000001</c:v>
                </c:pt>
                <c:pt idx="40">
                  <c:v>1.196</c:v>
                </c:pt>
              </c:numCache>
            </c:numRef>
          </c:yVal>
        </c:ser>
        <c:axId val="107765120"/>
        <c:axId val="107783680"/>
      </c:scatterChart>
      <c:valAx>
        <c:axId val="107765120"/>
        <c:scaling>
          <c:orientation val="minMax"/>
          <c:min val="65"/>
        </c:scaling>
        <c:axPos val="b"/>
        <c:title>
          <c:tx>
            <c:rich>
              <a:bodyPr/>
              <a:lstStyle/>
              <a:p>
                <a:pPr>
                  <a:defRPr/>
                </a:pPr>
                <a:r>
                  <a:rPr lang="en-US"/>
                  <a:t>Water temperature, deg F</a:t>
                </a:r>
              </a:p>
            </c:rich>
          </c:tx>
          <c:layout/>
        </c:title>
        <c:numFmt formatCode="General" sourceLinked="1"/>
        <c:majorTickMark val="none"/>
        <c:tickLblPos val="nextTo"/>
        <c:crossAx val="107783680"/>
        <c:crosses val="autoZero"/>
        <c:crossBetween val="midCat"/>
      </c:valAx>
      <c:valAx>
        <c:axId val="107783680"/>
        <c:scaling>
          <c:orientation val="minMax"/>
        </c:scaling>
        <c:axPos val="l"/>
        <c:title>
          <c:tx>
            <c:rich>
              <a:bodyPr/>
              <a:lstStyle/>
              <a:p>
                <a:pPr>
                  <a:defRPr/>
                </a:pPr>
                <a:r>
                  <a:rPr lang="en-US"/>
                  <a:t>Water</a:t>
                </a:r>
                <a:r>
                  <a:rPr lang="en-US" baseline="0"/>
                  <a:t> depth, ft</a:t>
                </a:r>
                <a:endParaRPr lang="en-US"/>
              </a:p>
            </c:rich>
          </c:tx>
          <c:layout/>
        </c:title>
        <c:numFmt formatCode="General" sourceLinked="1"/>
        <c:majorTickMark val="none"/>
        <c:tickLblPos val="nextTo"/>
        <c:crossAx val="107765120"/>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2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a:t>
            </a:r>
            <a:r>
              <a:rPr lang="en-US" baseline="0"/>
              <a:t> 30.4:  Conductivity profile</a:t>
            </a:r>
            <a:endParaRPr lang="en-US"/>
          </a:p>
        </c:rich>
      </c:tx>
      <c:layout/>
    </c:title>
    <c:plotArea>
      <c:layout/>
      <c:scatterChart>
        <c:scatterStyle val="lineMarker"/>
        <c:ser>
          <c:idx val="0"/>
          <c:order val="0"/>
          <c:spPr>
            <a:ln w="28575">
              <a:noFill/>
            </a:ln>
          </c:spPr>
          <c:xVal>
            <c:numRef>
              <c:f>('esb30.4'!$E$8:$E$40,'esb30.4'!$E$42:$E$49)</c:f>
              <c:numCache>
                <c:formatCode>General</c:formatCode>
                <c:ptCount val="41"/>
                <c:pt idx="0">
                  <c:v>618.79999999999995</c:v>
                </c:pt>
                <c:pt idx="1">
                  <c:v>615.20000000000005</c:v>
                </c:pt>
                <c:pt idx="2">
                  <c:v>601.5</c:v>
                </c:pt>
                <c:pt idx="3">
                  <c:v>603</c:v>
                </c:pt>
                <c:pt idx="4">
                  <c:v>611</c:v>
                </c:pt>
                <c:pt idx="5">
                  <c:v>612.5</c:v>
                </c:pt>
                <c:pt idx="6">
                  <c:v>613.9</c:v>
                </c:pt>
                <c:pt idx="7">
                  <c:v>623.9</c:v>
                </c:pt>
                <c:pt idx="8">
                  <c:v>634.5</c:v>
                </c:pt>
                <c:pt idx="9">
                  <c:v>707.5</c:v>
                </c:pt>
                <c:pt idx="10">
                  <c:v>746.6</c:v>
                </c:pt>
                <c:pt idx="11">
                  <c:v>758.5</c:v>
                </c:pt>
                <c:pt idx="12">
                  <c:v>767.6</c:v>
                </c:pt>
                <c:pt idx="13">
                  <c:v>769.2</c:v>
                </c:pt>
                <c:pt idx="14">
                  <c:v>769.8</c:v>
                </c:pt>
                <c:pt idx="15">
                  <c:v>770</c:v>
                </c:pt>
                <c:pt idx="16">
                  <c:v>770.2</c:v>
                </c:pt>
                <c:pt idx="17">
                  <c:v>770.1</c:v>
                </c:pt>
                <c:pt idx="18">
                  <c:v>770</c:v>
                </c:pt>
                <c:pt idx="19">
                  <c:v>769.9</c:v>
                </c:pt>
                <c:pt idx="20">
                  <c:v>767</c:v>
                </c:pt>
                <c:pt idx="21">
                  <c:v>717.5</c:v>
                </c:pt>
                <c:pt idx="22">
                  <c:v>656.6</c:v>
                </c:pt>
                <c:pt idx="23">
                  <c:v>649.20000000000005</c:v>
                </c:pt>
                <c:pt idx="24">
                  <c:v>639.9</c:v>
                </c:pt>
                <c:pt idx="25">
                  <c:v>637.79999999999995</c:v>
                </c:pt>
                <c:pt idx="26">
                  <c:v>636.20000000000005</c:v>
                </c:pt>
                <c:pt idx="27">
                  <c:v>632.9</c:v>
                </c:pt>
                <c:pt idx="28">
                  <c:v>632.79999999999995</c:v>
                </c:pt>
                <c:pt idx="29">
                  <c:v>645.9</c:v>
                </c:pt>
                <c:pt idx="30">
                  <c:v>681.1</c:v>
                </c:pt>
                <c:pt idx="31">
                  <c:v>699.8</c:v>
                </c:pt>
                <c:pt idx="32">
                  <c:v>772.8</c:v>
                </c:pt>
                <c:pt idx="33">
                  <c:v>618.6</c:v>
                </c:pt>
                <c:pt idx="34">
                  <c:v>618.1</c:v>
                </c:pt>
                <c:pt idx="35">
                  <c:v>617.79999999999995</c:v>
                </c:pt>
                <c:pt idx="36">
                  <c:v>617.70000000000005</c:v>
                </c:pt>
                <c:pt idx="37">
                  <c:v>617.9</c:v>
                </c:pt>
                <c:pt idx="38">
                  <c:v>617.9</c:v>
                </c:pt>
                <c:pt idx="39">
                  <c:v>618</c:v>
                </c:pt>
                <c:pt idx="40">
                  <c:v>617.6</c:v>
                </c:pt>
              </c:numCache>
            </c:numRef>
          </c:xVal>
          <c:yVal>
            <c:numRef>
              <c:f>('esb30.4'!$C$8:$C$40,'esb30.4'!$C$42:$C$49)</c:f>
              <c:numCache>
                <c:formatCode>General</c:formatCode>
                <c:ptCount val="41"/>
                <c:pt idx="0">
                  <c:v>0.64500000000000002</c:v>
                </c:pt>
                <c:pt idx="1">
                  <c:v>0.81699999999999995</c:v>
                </c:pt>
                <c:pt idx="2">
                  <c:v>2.1070000000000002</c:v>
                </c:pt>
                <c:pt idx="3">
                  <c:v>3.1139999999999999</c:v>
                </c:pt>
                <c:pt idx="4">
                  <c:v>4.4269999999999996</c:v>
                </c:pt>
                <c:pt idx="5">
                  <c:v>4.5110000000000001</c:v>
                </c:pt>
                <c:pt idx="6">
                  <c:v>5.798</c:v>
                </c:pt>
                <c:pt idx="7">
                  <c:v>7.2270000000000003</c:v>
                </c:pt>
                <c:pt idx="8">
                  <c:v>8.1229999999999993</c:v>
                </c:pt>
                <c:pt idx="9">
                  <c:v>9.5839999999999996</c:v>
                </c:pt>
                <c:pt idx="10">
                  <c:v>10.875999999999999</c:v>
                </c:pt>
                <c:pt idx="11">
                  <c:v>10.956</c:v>
                </c:pt>
                <c:pt idx="12">
                  <c:v>11.013</c:v>
                </c:pt>
                <c:pt idx="13">
                  <c:v>11.076000000000001</c:v>
                </c:pt>
                <c:pt idx="14">
                  <c:v>11.146000000000001</c:v>
                </c:pt>
                <c:pt idx="15">
                  <c:v>11.191000000000001</c:v>
                </c:pt>
                <c:pt idx="16">
                  <c:v>11.243</c:v>
                </c:pt>
                <c:pt idx="17">
                  <c:v>11.257</c:v>
                </c:pt>
                <c:pt idx="18">
                  <c:v>11.3</c:v>
                </c:pt>
                <c:pt idx="19">
                  <c:v>11.321999999999999</c:v>
                </c:pt>
                <c:pt idx="20">
                  <c:v>11.257</c:v>
                </c:pt>
                <c:pt idx="21">
                  <c:v>9.1080000000000005</c:v>
                </c:pt>
                <c:pt idx="22">
                  <c:v>8.4770000000000003</c:v>
                </c:pt>
                <c:pt idx="23">
                  <c:v>7.5609999999999999</c:v>
                </c:pt>
                <c:pt idx="24">
                  <c:v>6.2850000000000001</c:v>
                </c:pt>
                <c:pt idx="25">
                  <c:v>5.1319999999999997</c:v>
                </c:pt>
                <c:pt idx="26">
                  <c:v>4.4340000000000002</c:v>
                </c:pt>
                <c:pt idx="27">
                  <c:v>3.5470000000000002</c:v>
                </c:pt>
                <c:pt idx="28">
                  <c:v>2.3719999999999999</c:v>
                </c:pt>
                <c:pt idx="29">
                  <c:v>1.89</c:v>
                </c:pt>
                <c:pt idx="30">
                  <c:v>1.4139999999999999</c:v>
                </c:pt>
                <c:pt idx="31">
                  <c:v>1.25</c:v>
                </c:pt>
                <c:pt idx="32">
                  <c:v>0.75700000000000001</c:v>
                </c:pt>
                <c:pt idx="33">
                  <c:v>1.4019999999999999</c:v>
                </c:pt>
                <c:pt idx="34">
                  <c:v>1.3779999999999999</c:v>
                </c:pt>
                <c:pt idx="35">
                  <c:v>1.319</c:v>
                </c:pt>
                <c:pt idx="36">
                  <c:v>1.3069999999999999</c:v>
                </c:pt>
                <c:pt idx="37">
                  <c:v>1.276</c:v>
                </c:pt>
                <c:pt idx="38">
                  <c:v>1.155</c:v>
                </c:pt>
                <c:pt idx="39">
                  <c:v>1.2450000000000001</c:v>
                </c:pt>
                <c:pt idx="40">
                  <c:v>1.196</c:v>
                </c:pt>
              </c:numCache>
            </c:numRef>
          </c:yVal>
        </c:ser>
        <c:axId val="107812736"/>
        <c:axId val="107814912"/>
      </c:scatterChart>
      <c:valAx>
        <c:axId val="107812736"/>
        <c:scaling>
          <c:orientation val="minMax"/>
          <c:min val="500"/>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7814912"/>
        <c:crosses val="autoZero"/>
        <c:crossBetween val="midCat"/>
      </c:valAx>
      <c:valAx>
        <c:axId val="107814912"/>
        <c:scaling>
          <c:orientation val="minMax"/>
        </c:scaling>
        <c:axPos val="l"/>
        <c:title>
          <c:tx>
            <c:rich>
              <a:bodyPr/>
              <a:lstStyle/>
              <a:p>
                <a:pPr>
                  <a:defRPr/>
                </a:pPr>
                <a:r>
                  <a:rPr lang="en-US"/>
                  <a:t>Water depth, ft</a:t>
                </a:r>
              </a:p>
            </c:rich>
          </c:tx>
          <c:layout/>
        </c:title>
        <c:numFmt formatCode="General" sourceLinked="1"/>
        <c:majorTickMark val="none"/>
        <c:tickLblPos val="nextTo"/>
        <c:crossAx val="107812736"/>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29.88:  Water temperature</a:t>
            </a:r>
            <a:r>
              <a:rPr lang="en-US" baseline="0"/>
              <a:t> profile</a:t>
            </a:r>
            <a:endParaRPr lang="en-US"/>
          </a:p>
        </c:rich>
      </c:tx>
      <c:layout/>
    </c:title>
    <c:plotArea>
      <c:layout/>
      <c:scatterChart>
        <c:scatterStyle val="lineMarker"/>
        <c:ser>
          <c:idx val="0"/>
          <c:order val="0"/>
          <c:spPr>
            <a:ln w="28575">
              <a:noFill/>
            </a:ln>
          </c:spPr>
          <c:xVal>
            <c:numRef>
              <c:f>('esb29.88_"opt1"'!$B$8:$B$11,'esb29.88_"opt1"'!$B$22:$B$26,'esb29.88_"opt1"'!$B$29:$B$33,'esb29.88_"opt1"'!$B$40:$B$44,'esb29.88_"opt1"'!$B$49:$B$55)</c:f>
              <c:numCache>
                <c:formatCode>General</c:formatCode>
                <c:ptCount val="26"/>
                <c:pt idx="0">
                  <c:v>89.11</c:v>
                </c:pt>
                <c:pt idx="1">
                  <c:v>88.53</c:v>
                </c:pt>
                <c:pt idx="2">
                  <c:v>89.28</c:v>
                </c:pt>
                <c:pt idx="3">
                  <c:v>88.74</c:v>
                </c:pt>
                <c:pt idx="4">
                  <c:v>79.87</c:v>
                </c:pt>
                <c:pt idx="5">
                  <c:v>79.33</c:v>
                </c:pt>
                <c:pt idx="6">
                  <c:v>79.37</c:v>
                </c:pt>
                <c:pt idx="7">
                  <c:v>79.459999999999994</c:v>
                </c:pt>
                <c:pt idx="8">
                  <c:v>79.11</c:v>
                </c:pt>
                <c:pt idx="9">
                  <c:v>83.12</c:v>
                </c:pt>
                <c:pt idx="10">
                  <c:v>79.98</c:v>
                </c:pt>
                <c:pt idx="11">
                  <c:v>79.930000000000007</c:v>
                </c:pt>
                <c:pt idx="12">
                  <c:v>80.08</c:v>
                </c:pt>
                <c:pt idx="13">
                  <c:v>79.11</c:v>
                </c:pt>
                <c:pt idx="14">
                  <c:v>80.099999999999994</c:v>
                </c:pt>
                <c:pt idx="15">
                  <c:v>80.05</c:v>
                </c:pt>
                <c:pt idx="16">
                  <c:v>80.34</c:v>
                </c:pt>
                <c:pt idx="17">
                  <c:v>80.3</c:v>
                </c:pt>
                <c:pt idx="18">
                  <c:v>79.13</c:v>
                </c:pt>
                <c:pt idx="19">
                  <c:v>77.489999999999995</c:v>
                </c:pt>
                <c:pt idx="20">
                  <c:v>79.7</c:v>
                </c:pt>
                <c:pt idx="21">
                  <c:v>79.72</c:v>
                </c:pt>
                <c:pt idx="22">
                  <c:v>79.739999999999995</c:v>
                </c:pt>
                <c:pt idx="23">
                  <c:v>79.77</c:v>
                </c:pt>
                <c:pt idx="24">
                  <c:v>79</c:v>
                </c:pt>
                <c:pt idx="25">
                  <c:v>78.989999999999995</c:v>
                </c:pt>
              </c:numCache>
            </c:numRef>
          </c:xVal>
          <c:yVal>
            <c:numRef>
              <c:f>('esb29.88_"opt1"'!$C$8:$C$11,'esb29.88_"opt1"'!$C$22:$C$26,'esb29.88_"opt1"'!$C$29:$C$33,'esb29.88_"opt1"'!$C$40:$C$44,'esb29.88_"opt1"'!$C$49:$C$55)</c:f>
              <c:numCache>
                <c:formatCode>General</c:formatCode>
                <c:ptCount val="26"/>
                <c:pt idx="0">
                  <c:v>0.314</c:v>
                </c:pt>
                <c:pt idx="1">
                  <c:v>0.25600000000000001</c:v>
                </c:pt>
                <c:pt idx="2">
                  <c:v>0.308</c:v>
                </c:pt>
                <c:pt idx="3">
                  <c:v>0.128</c:v>
                </c:pt>
                <c:pt idx="4">
                  <c:v>2.399</c:v>
                </c:pt>
                <c:pt idx="5">
                  <c:v>2.339</c:v>
                </c:pt>
                <c:pt idx="6">
                  <c:v>2.367</c:v>
                </c:pt>
                <c:pt idx="7">
                  <c:v>2.4350000000000001</c:v>
                </c:pt>
                <c:pt idx="8">
                  <c:v>1.75</c:v>
                </c:pt>
                <c:pt idx="9">
                  <c:v>2.3849999999999998</c:v>
                </c:pt>
                <c:pt idx="10">
                  <c:v>2.2589999999999999</c:v>
                </c:pt>
                <c:pt idx="11">
                  <c:v>2.2679999999999998</c:v>
                </c:pt>
                <c:pt idx="12">
                  <c:v>2.3199999999999998</c:v>
                </c:pt>
                <c:pt idx="13">
                  <c:v>1.859</c:v>
                </c:pt>
                <c:pt idx="14">
                  <c:v>2.3220000000000001</c:v>
                </c:pt>
                <c:pt idx="15">
                  <c:v>2.3199999999999998</c:v>
                </c:pt>
                <c:pt idx="16">
                  <c:v>2.31</c:v>
                </c:pt>
                <c:pt idx="17">
                  <c:v>2.5190000000000001</c:v>
                </c:pt>
                <c:pt idx="18">
                  <c:v>1.982</c:v>
                </c:pt>
                <c:pt idx="19">
                  <c:v>1.1879999999999999</c:v>
                </c:pt>
                <c:pt idx="20">
                  <c:v>2.3130000000000002</c:v>
                </c:pt>
                <c:pt idx="21">
                  <c:v>2.294</c:v>
                </c:pt>
                <c:pt idx="22">
                  <c:v>2.2829999999999999</c:v>
                </c:pt>
                <c:pt idx="23">
                  <c:v>2.4390000000000001</c:v>
                </c:pt>
                <c:pt idx="24">
                  <c:v>2.4180000000000001</c:v>
                </c:pt>
                <c:pt idx="25">
                  <c:v>1.6060000000000001</c:v>
                </c:pt>
              </c:numCache>
            </c:numRef>
          </c:yVal>
        </c:ser>
        <c:axId val="107827584"/>
        <c:axId val="107841408"/>
      </c:scatterChart>
      <c:valAx>
        <c:axId val="107827584"/>
        <c:scaling>
          <c:orientation val="minMax"/>
        </c:scaling>
        <c:axPos val="b"/>
        <c:title>
          <c:tx>
            <c:rich>
              <a:bodyPr/>
              <a:lstStyle/>
              <a:p>
                <a:pPr>
                  <a:defRPr/>
                </a:pPr>
                <a:r>
                  <a:rPr lang="en-US"/>
                  <a:t>Water temperature, deg</a:t>
                </a:r>
                <a:r>
                  <a:rPr lang="en-US" baseline="0"/>
                  <a:t> F</a:t>
                </a:r>
                <a:endParaRPr lang="en-US"/>
              </a:p>
            </c:rich>
          </c:tx>
          <c:layout/>
        </c:title>
        <c:numFmt formatCode="General" sourceLinked="1"/>
        <c:majorTickMark val="none"/>
        <c:tickLblPos val="nextTo"/>
        <c:crossAx val="107841408"/>
        <c:crosses val="autoZero"/>
        <c:crossBetween val="midCat"/>
      </c:valAx>
      <c:valAx>
        <c:axId val="107841408"/>
        <c:scaling>
          <c:orientation val="minMax"/>
        </c:scaling>
        <c:axPos val="l"/>
        <c:title>
          <c:tx>
            <c:rich>
              <a:bodyPr/>
              <a:lstStyle/>
              <a:p>
                <a:pPr>
                  <a:defRPr/>
                </a:pPr>
                <a:r>
                  <a:rPr lang="en-US"/>
                  <a:t>Water depth, ft</a:t>
                </a:r>
              </a:p>
            </c:rich>
          </c:tx>
          <c:layout/>
        </c:title>
        <c:numFmt formatCode="General" sourceLinked="1"/>
        <c:majorTickMark val="none"/>
        <c:tickLblPos val="nextTo"/>
        <c:crossAx val="107827584"/>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29.88:  Conductivity profile</a:t>
            </a:r>
          </a:p>
        </c:rich>
      </c:tx>
      <c:layout/>
    </c:title>
    <c:plotArea>
      <c:layout/>
      <c:scatterChart>
        <c:scatterStyle val="lineMarker"/>
        <c:ser>
          <c:idx val="0"/>
          <c:order val="0"/>
          <c:spPr>
            <a:ln w="28575">
              <a:noFill/>
            </a:ln>
          </c:spPr>
          <c:xVal>
            <c:numRef>
              <c:f>('esb29.88_"opt1"'!$E$8:$E$11,'esb29.88_"opt1"'!$E$22:$E$26,'esb29.88_"opt1"'!$E$29:$E$33,'esb29.88_"opt1"'!$E$40:$E$44,'esb29.88_"opt1"'!$E$49:$E$55)</c:f>
              <c:numCache>
                <c:formatCode>General</c:formatCode>
                <c:ptCount val="26"/>
                <c:pt idx="0">
                  <c:v>1229</c:v>
                </c:pt>
                <c:pt idx="1">
                  <c:v>1225</c:v>
                </c:pt>
                <c:pt idx="2">
                  <c:v>1219</c:v>
                </c:pt>
                <c:pt idx="3">
                  <c:v>1243</c:v>
                </c:pt>
                <c:pt idx="4">
                  <c:v>1226</c:v>
                </c:pt>
                <c:pt idx="5">
                  <c:v>1237</c:v>
                </c:pt>
                <c:pt idx="6">
                  <c:v>1218</c:v>
                </c:pt>
                <c:pt idx="7">
                  <c:v>1217</c:v>
                </c:pt>
                <c:pt idx="8">
                  <c:v>1229</c:v>
                </c:pt>
                <c:pt idx="9">
                  <c:v>1192</c:v>
                </c:pt>
                <c:pt idx="10">
                  <c:v>1224</c:v>
                </c:pt>
                <c:pt idx="11">
                  <c:v>1225</c:v>
                </c:pt>
                <c:pt idx="12">
                  <c:v>1228</c:v>
                </c:pt>
                <c:pt idx="13">
                  <c:v>1239</c:v>
                </c:pt>
                <c:pt idx="14">
                  <c:v>1224</c:v>
                </c:pt>
                <c:pt idx="15">
                  <c:v>1229</c:v>
                </c:pt>
                <c:pt idx="16">
                  <c:v>1223</c:v>
                </c:pt>
                <c:pt idx="17">
                  <c:v>1218</c:v>
                </c:pt>
                <c:pt idx="18">
                  <c:v>1225</c:v>
                </c:pt>
                <c:pt idx="19">
                  <c:v>1252</c:v>
                </c:pt>
                <c:pt idx="20">
                  <c:v>1229</c:v>
                </c:pt>
                <c:pt idx="21">
                  <c:v>1217</c:v>
                </c:pt>
                <c:pt idx="22">
                  <c:v>1218</c:v>
                </c:pt>
                <c:pt idx="23">
                  <c:v>1215</c:v>
                </c:pt>
                <c:pt idx="24">
                  <c:v>1219</c:v>
                </c:pt>
                <c:pt idx="25">
                  <c:v>1327</c:v>
                </c:pt>
              </c:numCache>
            </c:numRef>
          </c:xVal>
          <c:yVal>
            <c:numRef>
              <c:f>('esb29.88_"opt1"'!$C$8:$C$11,'esb29.88_"opt1"'!$C$22:$C$26,'esb29.88_"opt1"'!$C$29:$C$33,'esb29.88_"opt1"'!$C$40:$C$44,'esb29.88_"opt1"'!$C$49:$C$55)</c:f>
              <c:numCache>
                <c:formatCode>General</c:formatCode>
                <c:ptCount val="26"/>
                <c:pt idx="0">
                  <c:v>0.314</c:v>
                </c:pt>
                <c:pt idx="1">
                  <c:v>0.25600000000000001</c:v>
                </c:pt>
                <c:pt idx="2">
                  <c:v>0.308</c:v>
                </c:pt>
                <c:pt idx="3">
                  <c:v>0.128</c:v>
                </c:pt>
                <c:pt idx="4">
                  <c:v>2.399</c:v>
                </c:pt>
                <c:pt idx="5">
                  <c:v>2.339</c:v>
                </c:pt>
                <c:pt idx="6">
                  <c:v>2.367</c:v>
                </c:pt>
                <c:pt idx="7">
                  <c:v>2.4350000000000001</c:v>
                </c:pt>
                <c:pt idx="8">
                  <c:v>1.75</c:v>
                </c:pt>
                <c:pt idx="9">
                  <c:v>2.3849999999999998</c:v>
                </c:pt>
                <c:pt idx="10">
                  <c:v>2.2589999999999999</c:v>
                </c:pt>
                <c:pt idx="11">
                  <c:v>2.2679999999999998</c:v>
                </c:pt>
                <c:pt idx="12">
                  <c:v>2.3199999999999998</c:v>
                </c:pt>
                <c:pt idx="13">
                  <c:v>1.859</c:v>
                </c:pt>
                <c:pt idx="14">
                  <c:v>2.3220000000000001</c:v>
                </c:pt>
                <c:pt idx="15">
                  <c:v>2.3199999999999998</c:v>
                </c:pt>
                <c:pt idx="16">
                  <c:v>2.31</c:v>
                </c:pt>
                <c:pt idx="17">
                  <c:v>2.5190000000000001</c:v>
                </c:pt>
                <c:pt idx="18">
                  <c:v>1.982</c:v>
                </c:pt>
                <c:pt idx="19">
                  <c:v>1.1879999999999999</c:v>
                </c:pt>
                <c:pt idx="20">
                  <c:v>2.3130000000000002</c:v>
                </c:pt>
                <c:pt idx="21">
                  <c:v>2.294</c:v>
                </c:pt>
                <c:pt idx="22">
                  <c:v>2.2829999999999999</c:v>
                </c:pt>
                <c:pt idx="23">
                  <c:v>2.4390000000000001</c:v>
                </c:pt>
                <c:pt idx="24">
                  <c:v>2.4180000000000001</c:v>
                </c:pt>
                <c:pt idx="25">
                  <c:v>1.6060000000000001</c:v>
                </c:pt>
              </c:numCache>
            </c:numRef>
          </c:yVal>
        </c:ser>
        <c:axId val="107943424"/>
        <c:axId val="107945344"/>
      </c:scatterChart>
      <c:valAx>
        <c:axId val="107943424"/>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7945344"/>
        <c:crosses val="autoZero"/>
        <c:crossBetween val="midCat"/>
      </c:valAx>
      <c:valAx>
        <c:axId val="107945344"/>
        <c:scaling>
          <c:orientation val="minMax"/>
        </c:scaling>
        <c:axPos val="l"/>
        <c:title>
          <c:tx>
            <c:rich>
              <a:bodyPr/>
              <a:lstStyle/>
              <a:p>
                <a:pPr>
                  <a:defRPr/>
                </a:pPr>
                <a:r>
                  <a:rPr lang="en-US"/>
                  <a:t>Water depth, ft</a:t>
                </a:r>
              </a:p>
            </c:rich>
          </c:tx>
          <c:layout/>
        </c:title>
        <c:numFmt formatCode="General" sourceLinked="1"/>
        <c:majorTickMark val="none"/>
        <c:tickLblPos val="nextTo"/>
        <c:crossAx val="107943424"/>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205.95:  Conductivity profile</a:t>
            </a:r>
          </a:p>
        </c:rich>
      </c:tx>
      <c:layout/>
    </c:title>
    <c:plotArea>
      <c:layout/>
      <c:scatterChart>
        <c:scatterStyle val="lineMarker"/>
        <c:ser>
          <c:idx val="0"/>
          <c:order val="0"/>
          <c:spPr>
            <a:ln w="28575">
              <a:noFill/>
            </a:ln>
          </c:spPr>
          <c:xVal>
            <c:numRef>
              <c:f>'sjr205.95_"opt2"'!$E$8:$E$40</c:f>
              <c:numCache>
                <c:formatCode>General</c:formatCode>
                <c:ptCount val="33"/>
                <c:pt idx="0">
                  <c:v>1657</c:v>
                </c:pt>
                <c:pt idx="1">
                  <c:v>1590</c:v>
                </c:pt>
                <c:pt idx="2">
                  <c:v>1645</c:v>
                </c:pt>
                <c:pt idx="3">
                  <c:v>1635</c:v>
                </c:pt>
                <c:pt idx="4">
                  <c:v>1642</c:v>
                </c:pt>
                <c:pt idx="5">
                  <c:v>1643</c:v>
                </c:pt>
                <c:pt idx="6">
                  <c:v>1642</c:v>
                </c:pt>
                <c:pt idx="7">
                  <c:v>1648</c:v>
                </c:pt>
                <c:pt idx="8">
                  <c:v>1655</c:v>
                </c:pt>
                <c:pt idx="9">
                  <c:v>1670</c:v>
                </c:pt>
                <c:pt idx="10">
                  <c:v>1678</c:v>
                </c:pt>
                <c:pt idx="11">
                  <c:v>1682</c:v>
                </c:pt>
                <c:pt idx="12">
                  <c:v>1690</c:v>
                </c:pt>
                <c:pt idx="13">
                  <c:v>1695</c:v>
                </c:pt>
                <c:pt idx="14">
                  <c:v>1716</c:v>
                </c:pt>
                <c:pt idx="15">
                  <c:v>1744</c:v>
                </c:pt>
                <c:pt idx="16">
                  <c:v>1751</c:v>
                </c:pt>
                <c:pt idx="17">
                  <c:v>1753</c:v>
                </c:pt>
                <c:pt idx="18">
                  <c:v>1754</c:v>
                </c:pt>
                <c:pt idx="19">
                  <c:v>1753</c:v>
                </c:pt>
                <c:pt idx="20">
                  <c:v>1752</c:v>
                </c:pt>
                <c:pt idx="21">
                  <c:v>1766</c:v>
                </c:pt>
                <c:pt idx="22">
                  <c:v>1787</c:v>
                </c:pt>
                <c:pt idx="23">
                  <c:v>1776</c:v>
                </c:pt>
                <c:pt idx="24">
                  <c:v>1769</c:v>
                </c:pt>
                <c:pt idx="25">
                  <c:v>1766</c:v>
                </c:pt>
                <c:pt idx="26">
                  <c:v>1765</c:v>
                </c:pt>
                <c:pt idx="27">
                  <c:v>1757</c:v>
                </c:pt>
                <c:pt idx="28">
                  <c:v>1749</c:v>
                </c:pt>
                <c:pt idx="29">
                  <c:v>1758</c:v>
                </c:pt>
                <c:pt idx="30">
                  <c:v>1738</c:v>
                </c:pt>
                <c:pt idx="31">
                  <c:v>1674</c:v>
                </c:pt>
                <c:pt idx="32">
                  <c:v>1695</c:v>
                </c:pt>
              </c:numCache>
            </c:numRef>
          </c:xVal>
          <c:yVal>
            <c:numRef>
              <c:f>'sjr205.95_"opt2"'!$C$8:$C$40</c:f>
              <c:numCache>
                <c:formatCode>General</c:formatCode>
                <c:ptCount val="33"/>
                <c:pt idx="0">
                  <c:v>0.34799999999999998</c:v>
                </c:pt>
                <c:pt idx="1">
                  <c:v>1.611</c:v>
                </c:pt>
                <c:pt idx="2">
                  <c:v>2.2679999999999998</c:v>
                </c:pt>
                <c:pt idx="3">
                  <c:v>2.9950000000000001</c:v>
                </c:pt>
                <c:pt idx="4">
                  <c:v>3.2839999999999998</c:v>
                </c:pt>
                <c:pt idx="5">
                  <c:v>4.452</c:v>
                </c:pt>
                <c:pt idx="6">
                  <c:v>5.2350000000000003</c:v>
                </c:pt>
                <c:pt idx="7">
                  <c:v>5.5830000000000002</c:v>
                </c:pt>
                <c:pt idx="8">
                  <c:v>7.391</c:v>
                </c:pt>
                <c:pt idx="9">
                  <c:v>10.038</c:v>
                </c:pt>
                <c:pt idx="10">
                  <c:v>10.542</c:v>
                </c:pt>
                <c:pt idx="11">
                  <c:v>10.566000000000001</c:v>
                </c:pt>
                <c:pt idx="12">
                  <c:v>10.989000000000001</c:v>
                </c:pt>
                <c:pt idx="13">
                  <c:v>11.227</c:v>
                </c:pt>
                <c:pt idx="14">
                  <c:v>13.077999999999999</c:v>
                </c:pt>
                <c:pt idx="15">
                  <c:v>14.446</c:v>
                </c:pt>
                <c:pt idx="16">
                  <c:v>14.464</c:v>
                </c:pt>
                <c:pt idx="17">
                  <c:v>14.497999999999999</c:v>
                </c:pt>
                <c:pt idx="18">
                  <c:v>14.526</c:v>
                </c:pt>
                <c:pt idx="19">
                  <c:v>14.552</c:v>
                </c:pt>
                <c:pt idx="20">
                  <c:v>14.557</c:v>
                </c:pt>
                <c:pt idx="21">
                  <c:v>14.593</c:v>
                </c:pt>
                <c:pt idx="22">
                  <c:v>14.144</c:v>
                </c:pt>
                <c:pt idx="23">
                  <c:v>14.161</c:v>
                </c:pt>
                <c:pt idx="24">
                  <c:v>14.161</c:v>
                </c:pt>
                <c:pt idx="25">
                  <c:v>14.177</c:v>
                </c:pt>
                <c:pt idx="26">
                  <c:v>14.175000000000001</c:v>
                </c:pt>
                <c:pt idx="27">
                  <c:v>14.188000000000001</c:v>
                </c:pt>
                <c:pt idx="28">
                  <c:v>13.967000000000001</c:v>
                </c:pt>
                <c:pt idx="29">
                  <c:v>13.978</c:v>
                </c:pt>
                <c:pt idx="30">
                  <c:v>14.073</c:v>
                </c:pt>
                <c:pt idx="31">
                  <c:v>7.2060000000000004</c:v>
                </c:pt>
                <c:pt idx="32">
                  <c:v>0.503</c:v>
                </c:pt>
              </c:numCache>
            </c:numRef>
          </c:yVal>
        </c:ser>
        <c:axId val="61568896"/>
        <c:axId val="61587456"/>
      </c:scatterChart>
      <c:valAx>
        <c:axId val="61568896"/>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61587456"/>
        <c:crosses val="autoZero"/>
        <c:crossBetween val="midCat"/>
      </c:valAx>
      <c:valAx>
        <c:axId val="61587456"/>
        <c:scaling>
          <c:orientation val="minMax"/>
        </c:scaling>
        <c:axPos val="l"/>
        <c:title>
          <c:tx>
            <c:rich>
              <a:bodyPr/>
              <a:lstStyle/>
              <a:p>
                <a:pPr>
                  <a:defRPr/>
                </a:pPr>
                <a:r>
                  <a:rPr lang="en-US"/>
                  <a:t>Water depth, ft</a:t>
                </a:r>
              </a:p>
            </c:rich>
          </c:tx>
          <c:layout/>
        </c:title>
        <c:numFmt formatCode="General" sourceLinked="1"/>
        <c:majorTickMark val="none"/>
        <c:tickLblPos val="nextTo"/>
        <c:crossAx val="61568896"/>
        <c:crosses val="autoZero"/>
        <c:crossBetween val="midCat"/>
      </c:valAx>
    </c:plotArea>
    <c:plotVisOnly val="1"/>
  </c:chart>
  <c:printSettings>
    <c:headerFooter/>
    <c:pageMargins b="0.75000000000000089" l="0.70000000000000062" r="0.70000000000000062" t="0.75000000000000089" header="0.30000000000000032" footer="0.30000000000000032"/>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29.88(2):</a:t>
            </a:r>
            <a:r>
              <a:rPr lang="en-US" baseline="0"/>
              <a:t>  Water temperature profile</a:t>
            </a:r>
            <a:endParaRPr lang="en-US"/>
          </a:p>
        </c:rich>
      </c:tx>
      <c:layout/>
    </c:title>
    <c:plotArea>
      <c:layout/>
      <c:scatterChart>
        <c:scatterStyle val="lineMarker"/>
        <c:ser>
          <c:idx val="0"/>
          <c:order val="0"/>
          <c:spPr>
            <a:ln w="28575">
              <a:noFill/>
            </a:ln>
          </c:spPr>
          <c:xVal>
            <c:numRef>
              <c:f>'esb29.88(2)_"opt2"'!$B$21:$B$43</c:f>
              <c:numCache>
                <c:formatCode>General</c:formatCode>
                <c:ptCount val="23"/>
                <c:pt idx="0">
                  <c:v>78.94</c:v>
                </c:pt>
                <c:pt idx="1">
                  <c:v>77.959999999999994</c:v>
                </c:pt>
                <c:pt idx="2">
                  <c:v>77.14</c:v>
                </c:pt>
                <c:pt idx="3">
                  <c:v>76.989999999999995</c:v>
                </c:pt>
                <c:pt idx="4">
                  <c:v>76.8</c:v>
                </c:pt>
                <c:pt idx="5">
                  <c:v>76.739999999999995</c:v>
                </c:pt>
                <c:pt idx="6">
                  <c:v>76.77</c:v>
                </c:pt>
                <c:pt idx="7">
                  <c:v>77.09</c:v>
                </c:pt>
                <c:pt idx="8">
                  <c:v>76.78</c:v>
                </c:pt>
                <c:pt idx="9">
                  <c:v>76.77</c:v>
                </c:pt>
                <c:pt idx="10">
                  <c:v>76.760000000000005</c:v>
                </c:pt>
                <c:pt idx="11">
                  <c:v>76.819999999999993</c:v>
                </c:pt>
                <c:pt idx="12">
                  <c:v>76.84</c:v>
                </c:pt>
                <c:pt idx="13">
                  <c:v>76.739999999999995</c:v>
                </c:pt>
                <c:pt idx="14">
                  <c:v>76.62</c:v>
                </c:pt>
                <c:pt idx="15">
                  <c:v>76.569999999999993</c:v>
                </c:pt>
                <c:pt idx="16">
                  <c:v>76.569999999999993</c:v>
                </c:pt>
                <c:pt idx="17">
                  <c:v>76.510000000000005</c:v>
                </c:pt>
                <c:pt idx="18">
                  <c:v>83.79</c:v>
                </c:pt>
                <c:pt idx="19">
                  <c:v>84.42</c:v>
                </c:pt>
                <c:pt idx="20">
                  <c:v>83.79</c:v>
                </c:pt>
                <c:pt idx="21">
                  <c:v>83.28</c:v>
                </c:pt>
                <c:pt idx="22">
                  <c:v>81.84</c:v>
                </c:pt>
              </c:numCache>
            </c:numRef>
          </c:xVal>
          <c:yVal>
            <c:numRef>
              <c:f>'esb29.88(2)_"opt2"'!$C$21:$C$43</c:f>
              <c:numCache>
                <c:formatCode>General</c:formatCode>
                <c:ptCount val="23"/>
                <c:pt idx="0">
                  <c:v>2.9489999999999998</c:v>
                </c:pt>
                <c:pt idx="1">
                  <c:v>2.9449999999999998</c:v>
                </c:pt>
                <c:pt idx="2">
                  <c:v>2.9</c:v>
                </c:pt>
                <c:pt idx="3">
                  <c:v>2.8940000000000001</c:v>
                </c:pt>
                <c:pt idx="4">
                  <c:v>2.7949999999999999</c:v>
                </c:pt>
                <c:pt idx="5">
                  <c:v>2.8149999999999999</c:v>
                </c:pt>
                <c:pt idx="6">
                  <c:v>2.8220000000000001</c:v>
                </c:pt>
                <c:pt idx="7">
                  <c:v>2.8260000000000001</c:v>
                </c:pt>
                <c:pt idx="8">
                  <c:v>2.9630000000000001</c:v>
                </c:pt>
                <c:pt idx="9">
                  <c:v>2.9649999999999999</c:v>
                </c:pt>
                <c:pt idx="10">
                  <c:v>2.9649999999999999</c:v>
                </c:pt>
                <c:pt idx="11">
                  <c:v>3.08</c:v>
                </c:pt>
                <c:pt idx="12">
                  <c:v>3.161</c:v>
                </c:pt>
                <c:pt idx="13">
                  <c:v>3.2570000000000001</c:v>
                </c:pt>
                <c:pt idx="14">
                  <c:v>3.2850000000000001</c:v>
                </c:pt>
                <c:pt idx="15">
                  <c:v>3.3450000000000002</c:v>
                </c:pt>
                <c:pt idx="16">
                  <c:v>3.3879999999999999</c:v>
                </c:pt>
                <c:pt idx="17">
                  <c:v>1.4650000000000001</c:v>
                </c:pt>
                <c:pt idx="18">
                  <c:v>0.60599999999999998</c:v>
                </c:pt>
                <c:pt idx="19">
                  <c:v>0.78300000000000003</c:v>
                </c:pt>
                <c:pt idx="20">
                  <c:v>0.80400000000000005</c:v>
                </c:pt>
                <c:pt idx="21">
                  <c:v>0.83499999999999996</c:v>
                </c:pt>
                <c:pt idx="22">
                  <c:v>0.79900000000000004</c:v>
                </c:pt>
              </c:numCache>
            </c:numRef>
          </c:yVal>
        </c:ser>
        <c:axId val="107909504"/>
        <c:axId val="107911424"/>
      </c:scatterChart>
      <c:valAx>
        <c:axId val="107909504"/>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7911424"/>
        <c:crosses val="autoZero"/>
        <c:crossBetween val="midCat"/>
      </c:valAx>
      <c:valAx>
        <c:axId val="107911424"/>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107909504"/>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29.88(2):  Conductivity profile</a:t>
            </a:r>
          </a:p>
        </c:rich>
      </c:tx>
      <c:layout/>
    </c:title>
    <c:plotArea>
      <c:layout/>
      <c:scatterChart>
        <c:scatterStyle val="lineMarker"/>
        <c:ser>
          <c:idx val="0"/>
          <c:order val="0"/>
          <c:spPr>
            <a:ln w="28575">
              <a:noFill/>
            </a:ln>
          </c:spPr>
          <c:xVal>
            <c:numRef>
              <c:f>('esb29.88(2)_"opt2"'!$E$8:$E$19,'esb29.88(2)_"opt2"'!$E$21:$E$43)</c:f>
              <c:numCache>
                <c:formatCode>General</c:formatCode>
                <c:ptCount val="35"/>
                <c:pt idx="0">
                  <c:v>919.7</c:v>
                </c:pt>
                <c:pt idx="1">
                  <c:v>892.8</c:v>
                </c:pt>
                <c:pt idx="2">
                  <c:v>896.2</c:v>
                </c:pt>
                <c:pt idx="3">
                  <c:v>897.3</c:v>
                </c:pt>
                <c:pt idx="4">
                  <c:v>899.6</c:v>
                </c:pt>
                <c:pt idx="5">
                  <c:v>891.3</c:v>
                </c:pt>
                <c:pt idx="6">
                  <c:v>895.8</c:v>
                </c:pt>
                <c:pt idx="7">
                  <c:v>894.4</c:v>
                </c:pt>
                <c:pt idx="8">
                  <c:v>896.1</c:v>
                </c:pt>
                <c:pt idx="9">
                  <c:v>896.4</c:v>
                </c:pt>
                <c:pt idx="10">
                  <c:v>913.7</c:v>
                </c:pt>
                <c:pt idx="11">
                  <c:v>886.6</c:v>
                </c:pt>
                <c:pt idx="12">
                  <c:v>893.7</c:v>
                </c:pt>
                <c:pt idx="13">
                  <c:v>894.8</c:v>
                </c:pt>
                <c:pt idx="14">
                  <c:v>900.6</c:v>
                </c:pt>
                <c:pt idx="15">
                  <c:v>895</c:v>
                </c:pt>
                <c:pt idx="16">
                  <c:v>890.5</c:v>
                </c:pt>
                <c:pt idx="17">
                  <c:v>898.9</c:v>
                </c:pt>
                <c:pt idx="18">
                  <c:v>897.6</c:v>
                </c:pt>
                <c:pt idx="19">
                  <c:v>895</c:v>
                </c:pt>
                <c:pt idx="20">
                  <c:v>894.3</c:v>
                </c:pt>
                <c:pt idx="21">
                  <c:v>895.4</c:v>
                </c:pt>
                <c:pt idx="22">
                  <c:v>894.8</c:v>
                </c:pt>
                <c:pt idx="23">
                  <c:v>893.9</c:v>
                </c:pt>
                <c:pt idx="24">
                  <c:v>893.6</c:v>
                </c:pt>
                <c:pt idx="25">
                  <c:v>894.7</c:v>
                </c:pt>
                <c:pt idx="26">
                  <c:v>890</c:v>
                </c:pt>
                <c:pt idx="27">
                  <c:v>888.8</c:v>
                </c:pt>
                <c:pt idx="28">
                  <c:v>885.2</c:v>
                </c:pt>
                <c:pt idx="29">
                  <c:v>970.9</c:v>
                </c:pt>
                <c:pt idx="30">
                  <c:v>918.7</c:v>
                </c:pt>
                <c:pt idx="31">
                  <c:v>909.1</c:v>
                </c:pt>
                <c:pt idx="32">
                  <c:v>906.9</c:v>
                </c:pt>
                <c:pt idx="33">
                  <c:v>909.9</c:v>
                </c:pt>
                <c:pt idx="34">
                  <c:v>921.2</c:v>
                </c:pt>
              </c:numCache>
            </c:numRef>
          </c:xVal>
          <c:yVal>
            <c:numRef>
              <c:f>('esb29.88(2)_"opt2"'!$C$8:$C$19,'esb29.88(2)_"opt2"'!$C$21:$C$43)</c:f>
              <c:numCache>
                <c:formatCode>General</c:formatCode>
                <c:ptCount val="35"/>
                <c:pt idx="0">
                  <c:v>0.161</c:v>
                </c:pt>
                <c:pt idx="1">
                  <c:v>1.157</c:v>
                </c:pt>
                <c:pt idx="2">
                  <c:v>2.9990000000000001</c:v>
                </c:pt>
                <c:pt idx="3">
                  <c:v>2.9950000000000001</c:v>
                </c:pt>
                <c:pt idx="4">
                  <c:v>2.9910000000000001</c:v>
                </c:pt>
                <c:pt idx="5">
                  <c:v>2.1960000000000002</c:v>
                </c:pt>
                <c:pt idx="6">
                  <c:v>2.36</c:v>
                </c:pt>
                <c:pt idx="7">
                  <c:v>3.03</c:v>
                </c:pt>
                <c:pt idx="8">
                  <c:v>3.15</c:v>
                </c:pt>
                <c:pt idx="9">
                  <c:v>3.2149999999999999</c:v>
                </c:pt>
                <c:pt idx="10">
                  <c:v>2.0739999999999998</c:v>
                </c:pt>
                <c:pt idx="11">
                  <c:v>2.657</c:v>
                </c:pt>
                <c:pt idx="12">
                  <c:v>2.9489999999999998</c:v>
                </c:pt>
                <c:pt idx="13">
                  <c:v>2.9449999999999998</c:v>
                </c:pt>
                <c:pt idx="14">
                  <c:v>2.9</c:v>
                </c:pt>
                <c:pt idx="15">
                  <c:v>2.8940000000000001</c:v>
                </c:pt>
                <c:pt idx="16">
                  <c:v>2.7949999999999999</c:v>
                </c:pt>
                <c:pt idx="17">
                  <c:v>2.8149999999999999</c:v>
                </c:pt>
                <c:pt idx="18">
                  <c:v>2.8220000000000001</c:v>
                </c:pt>
                <c:pt idx="19">
                  <c:v>2.8260000000000001</c:v>
                </c:pt>
                <c:pt idx="20">
                  <c:v>2.9630000000000001</c:v>
                </c:pt>
                <c:pt idx="21">
                  <c:v>2.9649999999999999</c:v>
                </c:pt>
                <c:pt idx="22">
                  <c:v>2.9649999999999999</c:v>
                </c:pt>
                <c:pt idx="23">
                  <c:v>3.08</c:v>
                </c:pt>
                <c:pt idx="24">
                  <c:v>3.161</c:v>
                </c:pt>
                <c:pt idx="25">
                  <c:v>3.2570000000000001</c:v>
                </c:pt>
                <c:pt idx="26">
                  <c:v>3.2850000000000001</c:v>
                </c:pt>
                <c:pt idx="27">
                  <c:v>3.3450000000000002</c:v>
                </c:pt>
                <c:pt idx="28">
                  <c:v>3.3879999999999999</c:v>
                </c:pt>
                <c:pt idx="29">
                  <c:v>1.4650000000000001</c:v>
                </c:pt>
                <c:pt idx="30">
                  <c:v>0.60599999999999998</c:v>
                </c:pt>
                <c:pt idx="31">
                  <c:v>0.78300000000000003</c:v>
                </c:pt>
                <c:pt idx="32">
                  <c:v>0.80400000000000005</c:v>
                </c:pt>
                <c:pt idx="33">
                  <c:v>0.83499999999999996</c:v>
                </c:pt>
                <c:pt idx="34">
                  <c:v>0.79900000000000004</c:v>
                </c:pt>
              </c:numCache>
            </c:numRef>
          </c:yVal>
        </c:ser>
        <c:axId val="107934848"/>
        <c:axId val="107936768"/>
      </c:scatterChart>
      <c:valAx>
        <c:axId val="107934848"/>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7936768"/>
        <c:crosses val="autoZero"/>
        <c:crossBetween val="midCat"/>
      </c:valAx>
      <c:valAx>
        <c:axId val="107936768"/>
        <c:scaling>
          <c:orientation val="minMax"/>
        </c:scaling>
        <c:axPos val="l"/>
        <c:title>
          <c:tx>
            <c:rich>
              <a:bodyPr/>
              <a:lstStyle/>
              <a:p>
                <a:pPr>
                  <a:defRPr/>
                </a:pPr>
                <a:r>
                  <a:rPr lang="en-US"/>
                  <a:t>Water depth, ft</a:t>
                </a:r>
              </a:p>
            </c:rich>
          </c:tx>
          <c:layout/>
        </c:title>
        <c:numFmt formatCode="General" sourceLinked="1"/>
        <c:majorTickMark val="none"/>
        <c:tickLblPos val="nextTo"/>
        <c:crossAx val="107934848"/>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29.7:  Water temperature profile</a:t>
            </a:r>
          </a:p>
        </c:rich>
      </c:tx>
      <c:layout/>
    </c:title>
    <c:plotArea>
      <c:layout/>
      <c:scatterChart>
        <c:scatterStyle val="lineMarker"/>
        <c:ser>
          <c:idx val="0"/>
          <c:order val="0"/>
          <c:spPr>
            <a:ln w="28575">
              <a:noFill/>
            </a:ln>
          </c:spPr>
          <c:xVal>
            <c:numRef>
              <c:f>('esb29.7_"esb29.6opt1"'!$B$8:$B$128,'esb29.7_"esb29.6opt1"'!$B$131:$B$149)</c:f>
              <c:numCache>
                <c:formatCode>General</c:formatCode>
                <c:ptCount val="140"/>
                <c:pt idx="0">
                  <c:v>89.52</c:v>
                </c:pt>
                <c:pt idx="1">
                  <c:v>89.57</c:v>
                </c:pt>
                <c:pt idx="2">
                  <c:v>81.17</c:v>
                </c:pt>
                <c:pt idx="3">
                  <c:v>77.67</c:v>
                </c:pt>
                <c:pt idx="4">
                  <c:v>77.44</c:v>
                </c:pt>
                <c:pt idx="5">
                  <c:v>77.680000000000007</c:v>
                </c:pt>
                <c:pt idx="6">
                  <c:v>77.64</c:v>
                </c:pt>
                <c:pt idx="7">
                  <c:v>77.64</c:v>
                </c:pt>
                <c:pt idx="8">
                  <c:v>77.7</c:v>
                </c:pt>
                <c:pt idx="9">
                  <c:v>77.739999999999995</c:v>
                </c:pt>
                <c:pt idx="10">
                  <c:v>77.78</c:v>
                </c:pt>
                <c:pt idx="11">
                  <c:v>77.790000000000006</c:v>
                </c:pt>
                <c:pt idx="12">
                  <c:v>77.81</c:v>
                </c:pt>
                <c:pt idx="13">
                  <c:v>77.52</c:v>
                </c:pt>
                <c:pt idx="14">
                  <c:v>77.349999999999994</c:v>
                </c:pt>
                <c:pt idx="15">
                  <c:v>77.37</c:v>
                </c:pt>
                <c:pt idx="16">
                  <c:v>77.41</c:v>
                </c:pt>
                <c:pt idx="17">
                  <c:v>77.42</c:v>
                </c:pt>
                <c:pt idx="18">
                  <c:v>77.459999999999994</c:v>
                </c:pt>
                <c:pt idx="19">
                  <c:v>77.5</c:v>
                </c:pt>
                <c:pt idx="20">
                  <c:v>77.400000000000006</c:v>
                </c:pt>
                <c:pt idx="21">
                  <c:v>77.37</c:v>
                </c:pt>
                <c:pt idx="22">
                  <c:v>77.400000000000006</c:v>
                </c:pt>
                <c:pt idx="23">
                  <c:v>77.41</c:v>
                </c:pt>
                <c:pt idx="24">
                  <c:v>77.44</c:v>
                </c:pt>
                <c:pt idx="25">
                  <c:v>77.349999999999994</c:v>
                </c:pt>
                <c:pt idx="26">
                  <c:v>77.27</c:v>
                </c:pt>
                <c:pt idx="27">
                  <c:v>77.069999999999993</c:v>
                </c:pt>
                <c:pt idx="28">
                  <c:v>77.13</c:v>
                </c:pt>
                <c:pt idx="29">
                  <c:v>76.94</c:v>
                </c:pt>
                <c:pt idx="30">
                  <c:v>76.91</c:v>
                </c:pt>
                <c:pt idx="31">
                  <c:v>77</c:v>
                </c:pt>
                <c:pt idx="32">
                  <c:v>77</c:v>
                </c:pt>
                <c:pt idx="33">
                  <c:v>77.040000000000006</c:v>
                </c:pt>
                <c:pt idx="34">
                  <c:v>76.849999999999994</c:v>
                </c:pt>
                <c:pt idx="35">
                  <c:v>76.680000000000007</c:v>
                </c:pt>
                <c:pt idx="36">
                  <c:v>76.55</c:v>
                </c:pt>
                <c:pt idx="37">
                  <c:v>76.510000000000005</c:v>
                </c:pt>
                <c:pt idx="38">
                  <c:v>76.53</c:v>
                </c:pt>
                <c:pt idx="39">
                  <c:v>76.55</c:v>
                </c:pt>
                <c:pt idx="40">
                  <c:v>76.45</c:v>
                </c:pt>
                <c:pt idx="41">
                  <c:v>76.33</c:v>
                </c:pt>
                <c:pt idx="42">
                  <c:v>76.3</c:v>
                </c:pt>
                <c:pt idx="43">
                  <c:v>76.290000000000006</c:v>
                </c:pt>
                <c:pt idx="44">
                  <c:v>76.19</c:v>
                </c:pt>
                <c:pt idx="45">
                  <c:v>76.17</c:v>
                </c:pt>
                <c:pt idx="46">
                  <c:v>76.180000000000007</c:v>
                </c:pt>
                <c:pt idx="47">
                  <c:v>76.19</c:v>
                </c:pt>
                <c:pt idx="48">
                  <c:v>76.2</c:v>
                </c:pt>
                <c:pt idx="49">
                  <c:v>76.22</c:v>
                </c:pt>
                <c:pt idx="50">
                  <c:v>76.23</c:v>
                </c:pt>
                <c:pt idx="51">
                  <c:v>76.25</c:v>
                </c:pt>
                <c:pt idx="52">
                  <c:v>76.25</c:v>
                </c:pt>
                <c:pt idx="53">
                  <c:v>76.27</c:v>
                </c:pt>
                <c:pt idx="54">
                  <c:v>76.290000000000006</c:v>
                </c:pt>
                <c:pt idx="55">
                  <c:v>76.3</c:v>
                </c:pt>
                <c:pt idx="56">
                  <c:v>76.33</c:v>
                </c:pt>
                <c:pt idx="57">
                  <c:v>76.33</c:v>
                </c:pt>
                <c:pt idx="58">
                  <c:v>76.349999999999994</c:v>
                </c:pt>
                <c:pt idx="59">
                  <c:v>76.36</c:v>
                </c:pt>
                <c:pt idx="60">
                  <c:v>76.63</c:v>
                </c:pt>
                <c:pt idx="61">
                  <c:v>76.599999999999994</c:v>
                </c:pt>
                <c:pt idx="62">
                  <c:v>76.53</c:v>
                </c:pt>
                <c:pt idx="63">
                  <c:v>76.45</c:v>
                </c:pt>
                <c:pt idx="64">
                  <c:v>76.44</c:v>
                </c:pt>
                <c:pt idx="65">
                  <c:v>76.430000000000007</c:v>
                </c:pt>
                <c:pt idx="66">
                  <c:v>76.430000000000007</c:v>
                </c:pt>
                <c:pt idx="67">
                  <c:v>76.400000000000006</c:v>
                </c:pt>
                <c:pt idx="68">
                  <c:v>76.349999999999994</c:v>
                </c:pt>
                <c:pt idx="69">
                  <c:v>76.33</c:v>
                </c:pt>
                <c:pt idx="70">
                  <c:v>76.290000000000006</c:v>
                </c:pt>
                <c:pt idx="71">
                  <c:v>76.28</c:v>
                </c:pt>
                <c:pt idx="72">
                  <c:v>76.28</c:v>
                </c:pt>
                <c:pt idx="73">
                  <c:v>76.260000000000005</c:v>
                </c:pt>
                <c:pt idx="74">
                  <c:v>76.239999999999995</c:v>
                </c:pt>
                <c:pt idx="75">
                  <c:v>76.23</c:v>
                </c:pt>
                <c:pt idx="76">
                  <c:v>76.23</c:v>
                </c:pt>
                <c:pt idx="77">
                  <c:v>76.22</c:v>
                </c:pt>
                <c:pt idx="78">
                  <c:v>76.22</c:v>
                </c:pt>
                <c:pt idx="79">
                  <c:v>76.209999999999994</c:v>
                </c:pt>
                <c:pt idx="80">
                  <c:v>76.209999999999994</c:v>
                </c:pt>
                <c:pt idx="81">
                  <c:v>76.23</c:v>
                </c:pt>
                <c:pt idx="82">
                  <c:v>76.239999999999995</c:v>
                </c:pt>
                <c:pt idx="83">
                  <c:v>76.23</c:v>
                </c:pt>
                <c:pt idx="84">
                  <c:v>76.23</c:v>
                </c:pt>
                <c:pt idx="85">
                  <c:v>76.239999999999995</c:v>
                </c:pt>
                <c:pt idx="86">
                  <c:v>76.290000000000006</c:v>
                </c:pt>
                <c:pt idx="87">
                  <c:v>76.319999999999993</c:v>
                </c:pt>
                <c:pt idx="88">
                  <c:v>76.290000000000006</c:v>
                </c:pt>
                <c:pt idx="89">
                  <c:v>76.27</c:v>
                </c:pt>
                <c:pt idx="90">
                  <c:v>76.180000000000007</c:v>
                </c:pt>
                <c:pt idx="91">
                  <c:v>76.17</c:v>
                </c:pt>
                <c:pt idx="92">
                  <c:v>76.17</c:v>
                </c:pt>
                <c:pt idx="93">
                  <c:v>76.16</c:v>
                </c:pt>
                <c:pt idx="94">
                  <c:v>76.180000000000007</c:v>
                </c:pt>
                <c:pt idx="95">
                  <c:v>76.11</c:v>
                </c:pt>
                <c:pt idx="96">
                  <c:v>76.08</c:v>
                </c:pt>
                <c:pt idx="97">
                  <c:v>76.09</c:v>
                </c:pt>
                <c:pt idx="98">
                  <c:v>76.09</c:v>
                </c:pt>
                <c:pt idx="99">
                  <c:v>76.099999999999994</c:v>
                </c:pt>
                <c:pt idx="100">
                  <c:v>76.09</c:v>
                </c:pt>
                <c:pt idx="101">
                  <c:v>76.069999999999993</c:v>
                </c:pt>
                <c:pt idx="102">
                  <c:v>76.08</c:v>
                </c:pt>
                <c:pt idx="103">
                  <c:v>76.099999999999994</c:v>
                </c:pt>
                <c:pt idx="104">
                  <c:v>76.05</c:v>
                </c:pt>
                <c:pt idx="105">
                  <c:v>76.040000000000006</c:v>
                </c:pt>
                <c:pt idx="106">
                  <c:v>76.03</c:v>
                </c:pt>
                <c:pt idx="107">
                  <c:v>76.040000000000006</c:v>
                </c:pt>
                <c:pt idx="108">
                  <c:v>76.03</c:v>
                </c:pt>
                <c:pt idx="109">
                  <c:v>76.040000000000006</c:v>
                </c:pt>
                <c:pt idx="110">
                  <c:v>75.989999999999995</c:v>
                </c:pt>
                <c:pt idx="111">
                  <c:v>75.989999999999995</c:v>
                </c:pt>
                <c:pt idx="112">
                  <c:v>76</c:v>
                </c:pt>
                <c:pt idx="113">
                  <c:v>75.989999999999995</c:v>
                </c:pt>
                <c:pt idx="114">
                  <c:v>75.989999999999995</c:v>
                </c:pt>
                <c:pt idx="115">
                  <c:v>75.98</c:v>
                </c:pt>
                <c:pt idx="116">
                  <c:v>75.98</c:v>
                </c:pt>
                <c:pt idx="117">
                  <c:v>75.97</c:v>
                </c:pt>
                <c:pt idx="118">
                  <c:v>75.989999999999995</c:v>
                </c:pt>
                <c:pt idx="119">
                  <c:v>76</c:v>
                </c:pt>
                <c:pt idx="120">
                  <c:v>76.22</c:v>
                </c:pt>
                <c:pt idx="121">
                  <c:v>83.96</c:v>
                </c:pt>
                <c:pt idx="122">
                  <c:v>77.88</c:v>
                </c:pt>
                <c:pt idx="123">
                  <c:v>77.67</c:v>
                </c:pt>
                <c:pt idx="124">
                  <c:v>77.260000000000005</c:v>
                </c:pt>
                <c:pt idx="125">
                  <c:v>77.33</c:v>
                </c:pt>
                <c:pt idx="126">
                  <c:v>77.06</c:v>
                </c:pt>
                <c:pt idx="127">
                  <c:v>76.98</c:v>
                </c:pt>
                <c:pt idx="128">
                  <c:v>76.97</c:v>
                </c:pt>
                <c:pt idx="129">
                  <c:v>76.97</c:v>
                </c:pt>
                <c:pt idx="130">
                  <c:v>76.97</c:v>
                </c:pt>
                <c:pt idx="131">
                  <c:v>76.98</c:v>
                </c:pt>
                <c:pt idx="132">
                  <c:v>76.98</c:v>
                </c:pt>
                <c:pt idx="133">
                  <c:v>76.959999999999994</c:v>
                </c:pt>
                <c:pt idx="134">
                  <c:v>76.97</c:v>
                </c:pt>
                <c:pt idx="135">
                  <c:v>76.91</c:v>
                </c:pt>
                <c:pt idx="136">
                  <c:v>76.900000000000006</c:v>
                </c:pt>
                <c:pt idx="137">
                  <c:v>76.900000000000006</c:v>
                </c:pt>
                <c:pt idx="138">
                  <c:v>81.22</c:v>
                </c:pt>
                <c:pt idx="139">
                  <c:v>86.81</c:v>
                </c:pt>
              </c:numCache>
            </c:numRef>
          </c:xVal>
          <c:yVal>
            <c:numRef>
              <c:f>('esb29.7_"esb29.6opt1"'!$C$8:$C$128,'esb29.7_"esb29.6opt1"'!$C$131:$C$149)</c:f>
              <c:numCache>
                <c:formatCode>General</c:formatCode>
                <c:ptCount val="140"/>
                <c:pt idx="0">
                  <c:v>0.247</c:v>
                </c:pt>
                <c:pt idx="1">
                  <c:v>0.67100000000000004</c:v>
                </c:pt>
                <c:pt idx="2">
                  <c:v>3.536</c:v>
                </c:pt>
                <c:pt idx="3">
                  <c:v>3.4220000000000002</c:v>
                </c:pt>
                <c:pt idx="4">
                  <c:v>3.35</c:v>
                </c:pt>
                <c:pt idx="5">
                  <c:v>3.3410000000000002</c:v>
                </c:pt>
                <c:pt idx="6">
                  <c:v>3.319</c:v>
                </c:pt>
                <c:pt idx="7">
                  <c:v>3.294</c:v>
                </c:pt>
                <c:pt idx="8">
                  <c:v>3.306</c:v>
                </c:pt>
                <c:pt idx="9">
                  <c:v>3.3330000000000002</c:v>
                </c:pt>
                <c:pt idx="10">
                  <c:v>3.3570000000000002</c:v>
                </c:pt>
                <c:pt idx="11">
                  <c:v>3.3929999999999998</c:v>
                </c:pt>
                <c:pt idx="12">
                  <c:v>3.427</c:v>
                </c:pt>
                <c:pt idx="13">
                  <c:v>3.423</c:v>
                </c:pt>
                <c:pt idx="14">
                  <c:v>3.42</c:v>
                </c:pt>
                <c:pt idx="15">
                  <c:v>3.4169999999999998</c:v>
                </c:pt>
                <c:pt idx="16">
                  <c:v>3.4129999999999998</c:v>
                </c:pt>
                <c:pt idx="17">
                  <c:v>3.3559999999999999</c:v>
                </c:pt>
                <c:pt idx="18">
                  <c:v>3.3650000000000002</c:v>
                </c:pt>
                <c:pt idx="19">
                  <c:v>3.2410000000000001</c:v>
                </c:pt>
                <c:pt idx="20">
                  <c:v>3.1989999999999998</c:v>
                </c:pt>
                <c:pt idx="21">
                  <c:v>3.1579999999999999</c:v>
                </c:pt>
                <c:pt idx="22">
                  <c:v>3.18</c:v>
                </c:pt>
                <c:pt idx="23">
                  <c:v>3.2</c:v>
                </c:pt>
                <c:pt idx="24">
                  <c:v>3.2519999999999998</c:v>
                </c:pt>
                <c:pt idx="25">
                  <c:v>3.0840000000000001</c:v>
                </c:pt>
                <c:pt idx="26">
                  <c:v>3.1019999999999999</c:v>
                </c:pt>
                <c:pt idx="27">
                  <c:v>3.3039999999999998</c:v>
                </c:pt>
                <c:pt idx="28">
                  <c:v>3.504</c:v>
                </c:pt>
                <c:pt idx="29">
                  <c:v>3.7530000000000001</c:v>
                </c:pt>
                <c:pt idx="30">
                  <c:v>3.7519999999999998</c:v>
                </c:pt>
                <c:pt idx="31">
                  <c:v>3.7480000000000002</c:v>
                </c:pt>
                <c:pt idx="32">
                  <c:v>3.7770000000000001</c:v>
                </c:pt>
                <c:pt idx="33">
                  <c:v>3.536</c:v>
                </c:pt>
                <c:pt idx="34">
                  <c:v>3.9449999999999998</c:v>
                </c:pt>
                <c:pt idx="35">
                  <c:v>4.0890000000000004</c:v>
                </c:pt>
                <c:pt idx="36">
                  <c:v>4.2</c:v>
                </c:pt>
                <c:pt idx="37">
                  <c:v>4.1950000000000003</c:v>
                </c:pt>
                <c:pt idx="38">
                  <c:v>4.2039999999999997</c:v>
                </c:pt>
                <c:pt idx="39">
                  <c:v>4.2460000000000004</c:v>
                </c:pt>
                <c:pt idx="40">
                  <c:v>4.3860000000000001</c:v>
                </c:pt>
                <c:pt idx="41">
                  <c:v>4.4279999999999999</c:v>
                </c:pt>
                <c:pt idx="42">
                  <c:v>4.3869999999999996</c:v>
                </c:pt>
                <c:pt idx="43">
                  <c:v>4.3449999999999998</c:v>
                </c:pt>
                <c:pt idx="44">
                  <c:v>4.3369999999999997</c:v>
                </c:pt>
                <c:pt idx="45">
                  <c:v>4.3440000000000003</c:v>
                </c:pt>
                <c:pt idx="46">
                  <c:v>4.3330000000000002</c:v>
                </c:pt>
                <c:pt idx="47">
                  <c:v>4.391</c:v>
                </c:pt>
                <c:pt idx="48">
                  <c:v>4.3620000000000001</c:v>
                </c:pt>
                <c:pt idx="49">
                  <c:v>4.351</c:v>
                </c:pt>
                <c:pt idx="50">
                  <c:v>4.3550000000000004</c:v>
                </c:pt>
                <c:pt idx="51">
                  <c:v>4.3769999999999998</c:v>
                </c:pt>
                <c:pt idx="52">
                  <c:v>4.3140000000000001</c:v>
                </c:pt>
                <c:pt idx="53">
                  <c:v>4.1840000000000002</c:v>
                </c:pt>
                <c:pt idx="54">
                  <c:v>4.1879999999999997</c:v>
                </c:pt>
                <c:pt idx="55">
                  <c:v>4.157</c:v>
                </c:pt>
                <c:pt idx="56">
                  <c:v>4.0599999999999996</c:v>
                </c:pt>
                <c:pt idx="57">
                  <c:v>4.1120000000000001</c:v>
                </c:pt>
                <c:pt idx="58">
                  <c:v>4.1459999999999999</c:v>
                </c:pt>
                <c:pt idx="59">
                  <c:v>3.4990000000000001</c:v>
                </c:pt>
                <c:pt idx="60">
                  <c:v>4.1660000000000004</c:v>
                </c:pt>
                <c:pt idx="61">
                  <c:v>4.2510000000000003</c:v>
                </c:pt>
                <c:pt idx="62">
                  <c:v>4.335</c:v>
                </c:pt>
                <c:pt idx="63">
                  <c:v>4.4359999999999999</c:v>
                </c:pt>
                <c:pt idx="64">
                  <c:v>4.4370000000000003</c:v>
                </c:pt>
                <c:pt idx="65">
                  <c:v>4.4390000000000001</c:v>
                </c:pt>
                <c:pt idx="66">
                  <c:v>4.49</c:v>
                </c:pt>
                <c:pt idx="67">
                  <c:v>4.5090000000000003</c:v>
                </c:pt>
                <c:pt idx="68">
                  <c:v>4.5430000000000001</c:v>
                </c:pt>
                <c:pt idx="69">
                  <c:v>4.5270000000000001</c:v>
                </c:pt>
                <c:pt idx="70">
                  <c:v>4.5289999999999999</c:v>
                </c:pt>
                <c:pt idx="71">
                  <c:v>4.5140000000000002</c:v>
                </c:pt>
                <c:pt idx="72">
                  <c:v>4.5140000000000002</c:v>
                </c:pt>
                <c:pt idx="73">
                  <c:v>4.5149999999999997</c:v>
                </c:pt>
                <c:pt idx="74">
                  <c:v>4.5330000000000004</c:v>
                </c:pt>
                <c:pt idx="75">
                  <c:v>4.5339999999999998</c:v>
                </c:pt>
                <c:pt idx="76">
                  <c:v>4.5190000000000001</c:v>
                </c:pt>
                <c:pt idx="77">
                  <c:v>4.5359999999999996</c:v>
                </c:pt>
                <c:pt idx="78">
                  <c:v>4.5359999999999996</c:v>
                </c:pt>
                <c:pt idx="79">
                  <c:v>4.5369999999999999</c:v>
                </c:pt>
                <c:pt idx="80">
                  <c:v>4.5369999999999999</c:v>
                </c:pt>
                <c:pt idx="81">
                  <c:v>4.5369999999999999</c:v>
                </c:pt>
                <c:pt idx="82">
                  <c:v>4.5209999999999999</c:v>
                </c:pt>
                <c:pt idx="83">
                  <c:v>4.5209999999999999</c:v>
                </c:pt>
                <c:pt idx="84">
                  <c:v>4.5209999999999999</c:v>
                </c:pt>
                <c:pt idx="85">
                  <c:v>4.5380000000000003</c:v>
                </c:pt>
                <c:pt idx="86">
                  <c:v>4.4880000000000004</c:v>
                </c:pt>
                <c:pt idx="87">
                  <c:v>4.5049999999999999</c:v>
                </c:pt>
                <c:pt idx="88">
                  <c:v>4.4889999999999999</c:v>
                </c:pt>
                <c:pt idx="89">
                  <c:v>4.5229999999999997</c:v>
                </c:pt>
                <c:pt idx="90">
                  <c:v>4.508</c:v>
                </c:pt>
                <c:pt idx="91">
                  <c:v>4.4589999999999996</c:v>
                </c:pt>
                <c:pt idx="92">
                  <c:v>4.4269999999999996</c:v>
                </c:pt>
                <c:pt idx="93">
                  <c:v>4.41</c:v>
                </c:pt>
                <c:pt idx="94">
                  <c:v>4.4279999999999999</c:v>
                </c:pt>
                <c:pt idx="95">
                  <c:v>4.6609999999999996</c:v>
                </c:pt>
                <c:pt idx="96">
                  <c:v>4.7279999999999998</c:v>
                </c:pt>
                <c:pt idx="97">
                  <c:v>4.8129999999999997</c:v>
                </c:pt>
                <c:pt idx="98">
                  <c:v>4.8129999999999997</c:v>
                </c:pt>
                <c:pt idx="99">
                  <c:v>4.7640000000000002</c:v>
                </c:pt>
                <c:pt idx="100">
                  <c:v>4.7809999999999997</c:v>
                </c:pt>
                <c:pt idx="101">
                  <c:v>4.8819999999999997</c:v>
                </c:pt>
                <c:pt idx="102">
                  <c:v>4.9829999999999997</c:v>
                </c:pt>
                <c:pt idx="103">
                  <c:v>5.101</c:v>
                </c:pt>
                <c:pt idx="104">
                  <c:v>5.101</c:v>
                </c:pt>
                <c:pt idx="105">
                  <c:v>5.1189999999999998</c:v>
                </c:pt>
                <c:pt idx="106">
                  <c:v>5.12</c:v>
                </c:pt>
                <c:pt idx="107">
                  <c:v>5.1539999999999999</c:v>
                </c:pt>
                <c:pt idx="108">
                  <c:v>5.1390000000000002</c:v>
                </c:pt>
                <c:pt idx="109">
                  <c:v>5.1559999999999997</c:v>
                </c:pt>
                <c:pt idx="110">
                  <c:v>5.19</c:v>
                </c:pt>
                <c:pt idx="111">
                  <c:v>5.3239999999999998</c:v>
                </c:pt>
                <c:pt idx="112">
                  <c:v>5.2249999999999996</c:v>
                </c:pt>
                <c:pt idx="113">
                  <c:v>4.9260000000000002</c:v>
                </c:pt>
                <c:pt idx="114">
                  <c:v>4.7939999999999996</c:v>
                </c:pt>
                <c:pt idx="115">
                  <c:v>4.6970000000000001</c:v>
                </c:pt>
                <c:pt idx="116">
                  <c:v>4.6989999999999998</c:v>
                </c:pt>
                <c:pt idx="117">
                  <c:v>4.6829999999999998</c:v>
                </c:pt>
                <c:pt idx="118">
                  <c:v>4.5359999999999996</c:v>
                </c:pt>
                <c:pt idx="119">
                  <c:v>4.4870000000000001</c:v>
                </c:pt>
                <c:pt idx="120">
                  <c:v>4.2720000000000002</c:v>
                </c:pt>
                <c:pt idx="121">
                  <c:v>4.1609999999999996</c:v>
                </c:pt>
                <c:pt idx="122">
                  <c:v>3.9580000000000002</c:v>
                </c:pt>
                <c:pt idx="123">
                  <c:v>3.7879999999999998</c:v>
                </c:pt>
                <c:pt idx="124">
                  <c:v>3.79</c:v>
                </c:pt>
                <c:pt idx="125">
                  <c:v>3.742</c:v>
                </c:pt>
                <c:pt idx="126">
                  <c:v>3.6869999999999998</c:v>
                </c:pt>
                <c:pt idx="127">
                  <c:v>3.67</c:v>
                </c:pt>
                <c:pt idx="128">
                  <c:v>3.6720000000000002</c:v>
                </c:pt>
                <c:pt idx="129">
                  <c:v>3.6589999999999998</c:v>
                </c:pt>
                <c:pt idx="130">
                  <c:v>3.6469999999999998</c:v>
                </c:pt>
                <c:pt idx="131">
                  <c:v>3.6520000000000001</c:v>
                </c:pt>
                <c:pt idx="132">
                  <c:v>3.6549999999999998</c:v>
                </c:pt>
                <c:pt idx="133">
                  <c:v>3.661</c:v>
                </c:pt>
                <c:pt idx="134">
                  <c:v>3.6640000000000001</c:v>
                </c:pt>
                <c:pt idx="135">
                  <c:v>3.6680000000000001</c:v>
                </c:pt>
                <c:pt idx="136">
                  <c:v>3.6549999999999998</c:v>
                </c:pt>
                <c:pt idx="137">
                  <c:v>3.3769999999999998</c:v>
                </c:pt>
                <c:pt idx="138">
                  <c:v>1.083</c:v>
                </c:pt>
                <c:pt idx="139">
                  <c:v>0.67300000000000004</c:v>
                </c:pt>
              </c:numCache>
            </c:numRef>
          </c:yVal>
        </c:ser>
        <c:axId val="108243968"/>
        <c:axId val="108008576"/>
      </c:scatterChart>
      <c:valAx>
        <c:axId val="108243968"/>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8008576"/>
        <c:crosses val="autoZero"/>
        <c:crossBetween val="midCat"/>
      </c:valAx>
      <c:valAx>
        <c:axId val="108008576"/>
        <c:scaling>
          <c:orientation val="minMax"/>
        </c:scaling>
        <c:axPos val="l"/>
        <c:title>
          <c:tx>
            <c:rich>
              <a:bodyPr/>
              <a:lstStyle/>
              <a:p>
                <a:pPr>
                  <a:defRPr/>
                </a:pPr>
                <a:r>
                  <a:rPr lang="en-US"/>
                  <a:t>Water depth, ft</a:t>
                </a:r>
              </a:p>
            </c:rich>
          </c:tx>
          <c:layout/>
        </c:title>
        <c:numFmt formatCode="General" sourceLinked="1"/>
        <c:majorTickMark val="none"/>
        <c:tickLblPos val="nextTo"/>
        <c:crossAx val="108243968"/>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29.7:  Conductivity profile</a:t>
            </a:r>
          </a:p>
        </c:rich>
      </c:tx>
      <c:layout/>
    </c:title>
    <c:plotArea>
      <c:layout/>
      <c:scatterChart>
        <c:scatterStyle val="lineMarker"/>
        <c:ser>
          <c:idx val="0"/>
          <c:order val="0"/>
          <c:spPr>
            <a:ln w="28575">
              <a:noFill/>
            </a:ln>
          </c:spPr>
          <c:xVal>
            <c:numRef>
              <c:f>('esb29.7_"esb29.6opt1"'!$E$8:$E$128,'esb29.7_"esb29.6opt1"'!$E$131:$E$149)</c:f>
              <c:numCache>
                <c:formatCode>General</c:formatCode>
                <c:ptCount val="140"/>
                <c:pt idx="0">
                  <c:v>980.6</c:v>
                </c:pt>
                <c:pt idx="1">
                  <c:v>970.5</c:v>
                </c:pt>
                <c:pt idx="2">
                  <c:v>933.3</c:v>
                </c:pt>
                <c:pt idx="3">
                  <c:v>963.1</c:v>
                </c:pt>
                <c:pt idx="4">
                  <c:v>969.8</c:v>
                </c:pt>
                <c:pt idx="5">
                  <c:v>969.7</c:v>
                </c:pt>
                <c:pt idx="6">
                  <c:v>966.3</c:v>
                </c:pt>
                <c:pt idx="7">
                  <c:v>967.5</c:v>
                </c:pt>
                <c:pt idx="8">
                  <c:v>966.3</c:v>
                </c:pt>
                <c:pt idx="9">
                  <c:v>966.5</c:v>
                </c:pt>
                <c:pt idx="10">
                  <c:v>963.8</c:v>
                </c:pt>
                <c:pt idx="11">
                  <c:v>965.4</c:v>
                </c:pt>
                <c:pt idx="12">
                  <c:v>966.3</c:v>
                </c:pt>
                <c:pt idx="13">
                  <c:v>962.7</c:v>
                </c:pt>
                <c:pt idx="14">
                  <c:v>964.4</c:v>
                </c:pt>
                <c:pt idx="15">
                  <c:v>964.7</c:v>
                </c:pt>
                <c:pt idx="16">
                  <c:v>965.2</c:v>
                </c:pt>
                <c:pt idx="17">
                  <c:v>961.6</c:v>
                </c:pt>
                <c:pt idx="18">
                  <c:v>961.8</c:v>
                </c:pt>
                <c:pt idx="19">
                  <c:v>961.7</c:v>
                </c:pt>
                <c:pt idx="20">
                  <c:v>962.4</c:v>
                </c:pt>
                <c:pt idx="21">
                  <c:v>965.9</c:v>
                </c:pt>
                <c:pt idx="22">
                  <c:v>965.6</c:v>
                </c:pt>
                <c:pt idx="23">
                  <c:v>932.7</c:v>
                </c:pt>
                <c:pt idx="24">
                  <c:v>903.8</c:v>
                </c:pt>
                <c:pt idx="25">
                  <c:v>957.5</c:v>
                </c:pt>
                <c:pt idx="26">
                  <c:v>959.2</c:v>
                </c:pt>
                <c:pt idx="27">
                  <c:v>960.7</c:v>
                </c:pt>
                <c:pt idx="28">
                  <c:v>960.9</c:v>
                </c:pt>
                <c:pt idx="29">
                  <c:v>961.1</c:v>
                </c:pt>
                <c:pt idx="30">
                  <c:v>962.3</c:v>
                </c:pt>
                <c:pt idx="31">
                  <c:v>961</c:v>
                </c:pt>
                <c:pt idx="32">
                  <c:v>961.7</c:v>
                </c:pt>
                <c:pt idx="33">
                  <c:v>958.4</c:v>
                </c:pt>
                <c:pt idx="34">
                  <c:v>958.9</c:v>
                </c:pt>
                <c:pt idx="35">
                  <c:v>957.3</c:v>
                </c:pt>
                <c:pt idx="36">
                  <c:v>958</c:v>
                </c:pt>
                <c:pt idx="37">
                  <c:v>961.6</c:v>
                </c:pt>
                <c:pt idx="38">
                  <c:v>962.3</c:v>
                </c:pt>
                <c:pt idx="39">
                  <c:v>843</c:v>
                </c:pt>
                <c:pt idx="40">
                  <c:v>951</c:v>
                </c:pt>
                <c:pt idx="41">
                  <c:v>951.4</c:v>
                </c:pt>
                <c:pt idx="42">
                  <c:v>941.6</c:v>
                </c:pt>
                <c:pt idx="43">
                  <c:v>938.3</c:v>
                </c:pt>
                <c:pt idx="44">
                  <c:v>934.7</c:v>
                </c:pt>
                <c:pt idx="45">
                  <c:v>918.4</c:v>
                </c:pt>
                <c:pt idx="46">
                  <c:v>953.3</c:v>
                </c:pt>
                <c:pt idx="47">
                  <c:v>887.2</c:v>
                </c:pt>
                <c:pt idx="48">
                  <c:v>869.5</c:v>
                </c:pt>
                <c:pt idx="49">
                  <c:v>881.2</c:v>
                </c:pt>
                <c:pt idx="50">
                  <c:v>878.7</c:v>
                </c:pt>
                <c:pt idx="51">
                  <c:v>871.3</c:v>
                </c:pt>
                <c:pt idx="52">
                  <c:v>852.8</c:v>
                </c:pt>
                <c:pt idx="53">
                  <c:v>886</c:v>
                </c:pt>
                <c:pt idx="54">
                  <c:v>888.9</c:v>
                </c:pt>
                <c:pt idx="55">
                  <c:v>888.9</c:v>
                </c:pt>
                <c:pt idx="56">
                  <c:v>874.6</c:v>
                </c:pt>
                <c:pt idx="57">
                  <c:v>871.7</c:v>
                </c:pt>
                <c:pt idx="58">
                  <c:v>873</c:v>
                </c:pt>
                <c:pt idx="59">
                  <c:v>866</c:v>
                </c:pt>
                <c:pt idx="60">
                  <c:v>874.1</c:v>
                </c:pt>
                <c:pt idx="61">
                  <c:v>858.9</c:v>
                </c:pt>
                <c:pt idx="62">
                  <c:v>817.3</c:v>
                </c:pt>
                <c:pt idx="63">
                  <c:v>792.4</c:v>
                </c:pt>
                <c:pt idx="64">
                  <c:v>791.3</c:v>
                </c:pt>
                <c:pt idx="65">
                  <c:v>790.3</c:v>
                </c:pt>
                <c:pt idx="66">
                  <c:v>789.6</c:v>
                </c:pt>
                <c:pt idx="67">
                  <c:v>761.2</c:v>
                </c:pt>
                <c:pt idx="68">
                  <c:v>739.4</c:v>
                </c:pt>
                <c:pt idx="69">
                  <c:v>704.2</c:v>
                </c:pt>
                <c:pt idx="70">
                  <c:v>685.3</c:v>
                </c:pt>
                <c:pt idx="71">
                  <c:v>672.5</c:v>
                </c:pt>
                <c:pt idx="72">
                  <c:v>664.3</c:v>
                </c:pt>
                <c:pt idx="73">
                  <c:v>659.2</c:v>
                </c:pt>
                <c:pt idx="74">
                  <c:v>646.20000000000005</c:v>
                </c:pt>
                <c:pt idx="75">
                  <c:v>641.4</c:v>
                </c:pt>
                <c:pt idx="76">
                  <c:v>641.4</c:v>
                </c:pt>
                <c:pt idx="77">
                  <c:v>638.4</c:v>
                </c:pt>
                <c:pt idx="78">
                  <c:v>637.1</c:v>
                </c:pt>
                <c:pt idx="79">
                  <c:v>634.29999999999995</c:v>
                </c:pt>
                <c:pt idx="80">
                  <c:v>631.9</c:v>
                </c:pt>
                <c:pt idx="81">
                  <c:v>629.5</c:v>
                </c:pt>
                <c:pt idx="82">
                  <c:v>629.1</c:v>
                </c:pt>
                <c:pt idx="83">
                  <c:v>628.79999999999995</c:v>
                </c:pt>
                <c:pt idx="84">
                  <c:v>628.6</c:v>
                </c:pt>
                <c:pt idx="85">
                  <c:v>597.29999999999995</c:v>
                </c:pt>
                <c:pt idx="86">
                  <c:v>770.9</c:v>
                </c:pt>
                <c:pt idx="87">
                  <c:v>774.3</c:v>
                </c:pt>
                <c:pt idx="88">
                  <c:v>777.1</c:v>
                </c:pt>
                <c:pt idx="89">
                  <c:v>778</c:v>
                </c:pt>
                <c:pt idx="90">
                  <c:v>794.6</c:v>
                </c:pt>
                <c:pt idx="91">
                  <c:v>811</c:v>
                </c:pt>
                <c:pt idx="92">
                  <c:v>814.8</c:v>
                </c:pt>
                <c:pt idx="93">
                  <c:v>814.1</c:v>
                </c:pt>
                <c:pt idx="94">
                  <c:v>799.8</c:v>
                </c:pt>
                <c:pt idx="95">
                  <c:v>806.1</c:v>
                </c:pt>
                <c:pt idx="96">
                  <c:v>809.4</c:v>
                </c:pt>
                <c:pt idx="97">
                  <c:v>810.9</c:v>
                </c:pt>
                <c:pt idx="98">
                  <c:v>810.9</c:v>
                </c:pt>
                <c:pt idx="99">
                  <c:v>806.4</c:v>
                </c:pt>
                <c:pt idx="100">
                  <c:v>808.1</c:v>
                </c:pt>
                <c:pt idx="101">
                  <c:v>810</c:v>
                </c:pt>
                <c:pt idx="102">
                  <c:v>817.8</c:v>
                </c:pt>
                <c:pt idx="103">
                  <c:v>822.2</c:v>
                </c:pt>
                <c:pt idx="104">
                  <c:v>821.1</c:v>
                </c:pt>
                <c:pt idx="105">
                  <c:v>821</c:v>
                </c:pt>
                <c:pt idx="106">
                  <c:v>820.9</c:v>
                </c:pt>
                <c:pt idx="107">
                  <c:v>821.1</c:v>
                </c:pt>
                <c:pt idx="108">
                  <c:v>820.9</c:v>
                </c:pt>
                <c:pt idx="109">
                  <c:v>821.9</c:v>
                </c:pt>
                <c:pt idx="110">
                  <c:v>828.1</c:v>
                </c:pt>
                <c:pt idx="111">
                  <c:v>852.6</c:v>
                </c:pt>
                <c:pt idx="112">
                  <c:v>855.6</c:v>
                </c:pt>
                <c:pt idx="113">
                  <c:v>860.1</c:v>
                </c:pt>
                <c:pt idx="114">
                  <c:v>862.6</c:v>
                </c:pt>
                <c:pt idx="115">
                  <c:v>862.3</c:v>
                </c:pt>
                <c:pt idx="116">
                  <c:v>862.5</c:v>
                </c:pt>
                <c:pt idx="117">
                  <c:v>862.8</c:v>
                </c:pt>
                <c:pt idx="118">
                  <c:v>869</c:v>
                </c:pt>
                <c:pt idx="119">
                  <c:v>877.1</c:v>
                </c:pt>
                <c:pt idx="120">
                  <c:v>871.1</c:v>
                </c:pt>
                <c:pt idx="121">
                  <c:v>909.2</c:v>
                </c:pt>
                <c:pt idx="122">
                  <c:v>954.7</c:v>
                </c:pt>
                <c:pt idx="123">
                  <c:v>952.3</c:v>
                </c:pt>
                <c:pt idx="124">
                  <c:v>954.2</c:v>
                </c:pt>
                <c:pt idx="125">
                  <c:v>954.3</c:v>
                </c:pt>
                <c:pt idx="126">
                  <c:v>958.7</c:v>
                </c:pt>
                <c:pt idx="127">
                  <c:v>959</c:v>
                </c:pt>
                <c:pt idx="128">
                  <c:v>959.9</c:v>
                </c:pt>
                <c:pt idx="129">
                  <c:v>959.1</c:v>
                </c:pt>
                <c:pt idx="130">
                  <c:v>959.4</c:v>
                </c:pt>
                <c:pt idx="131">
                  <c:v>945.7</c:v>
                </c:pt>
                <c:pt idx="132">
                  <c:v>946.2</c:v>
                </c:pt>
                <c:pt idx="133">
                  <c:v>945.5</c:v>
                </c:pt>
                <c:pt idx="134">
                  <c:v>944.1</c:v>
                </c:pt>
                <c:pt idx="135">
                  <c:v>945</c:v>
                </c:pt>
                <c:pt idx="136">
                  <c:v>945.6</c:v>
                </c:pt>
                <c:pt idx="137">
                  <c:v>934.2</c:v>
                </c:pt>
                <c:pt idx="138">
                  <c:v>981.7</c:v>
                </c:pt>
                <c:pt idx="139">
                  <c:v>975.4</c:v>
                </c:pt>
              </c:numCache>
            </c:numRef>
          </c:xVal>
          <c:yVal>
            <c:numRef>
              <c:f>('esb29.7_"esb29.6opt1"'!$C$8:$C$128,'esb29.7_"esb29.6opt1"'!$C$131:$C$149)</c:f>
              <c:numCache>
                <c:formatCode>General</c:formatCode>
                <c:ptCount val="140"/>
                <c:pt idx="0">
                  <c:v>0.247</c:v>
                </c:pt>
                <c:pt idx="1">
                  <c:v>0.67100000000000004</c:v>
                </c:pt>
                <c:pt idx="2">
                  <c:v>3.536</c:v>
                </c:pt>
                <c:pt idx="3">
                  <c:v>3.4220000000000002</c:v>
                </c:pt>
                <c:pt idx="4">
                  <c:v>3.35</c:v>
                </c:pt>
                <c:pt idx="5">
                  <c:v>3.3410000000000002</c:v>
                </c:pt>
                <c:pt idx="6">
                  <c:v>3.319</c:v>
                </c:pt>
                <c:pt idx="7">
                  <c:v>3.294</c:v>
                </c:pt>
                <c:pt idx="8">
                  <c:v>3.306</c:v>
                </c:pt>
                <c:pt idx="9">
                  <c:v>3.3330000000000002</c:v>
                </c:pt>
                <c:pt idx="10">
                  <c:v>3.3570000000000002</c:v>
                </c:pt>
                <c:pt idx="11">
                  <c:v>3.3929999999999998</c:v>
                </c:pt>
                <c:pt idx="12">
                  <c:v>3.427</c:v>
                </c:pt>
                <c:pt idx="13">
                  <c:v>3.423</c:v>
                </c:pt>
                <c:pt idx="14">
                  <c:v>3.42</c:v>
                </c:pt>
                <c:pt idx="15">
                  <c:v>3.4169999999999998</c:v>
                </c:pt>
                <c:pt idx="16">
                  <c:v>3.4129999999999998</c:v>
                </c:pt>
                <c:pt idx="17">
                  <c:v>3.3559999999999999</c:v>
                </c:pt>
                <c:pt idx="18">
                  <c:v>3.3650000000000002</c:v>
                </c:pt>
                <c:pt idx="19">
                  <c:v>3.2410000000000001</c:v>
                </c:pt>
                <c:pt idx="20">
                  <c:v>3.1989999999999998</c:v>
                </c:pt>
                <c:pt idx="21">
                  <c:v>3.1579999999999999</c:v>
                </c:pt>
                <c:pt idx="22">
                  <c:v>3.18</c:v>
                </c:pt>
                <c:pt idx="23">
                  <c:v>3.2</c:v>
                </c:pt>
                <c:pt idx="24">
                  <c:v>3.2519999999999998</c:v>
                </c:pt>
                <c:pt idx="25">
                  <c:v>3.0840000000000001</c:v>
                </c:pt>
                <c:pt idx="26">
                  <c:v>3.1019999999999999</c:v>
                </c:pt>
                <c:pt idx="27">
                  <c:v>3.3039999999999998</c:v>
                </c:pt>
                <c:pt idx="28">
                  <c:v>3.504</c:v>
                </c:pt>
                <c:pt idx="29">
                  <c:v>3.7530000000000001</c:v>
                </c:pt>
                <c:pt idx="30">
                  <c:v>3.7519999999999998</c:v>
                </c:pt>
                <c:pt idx="31">
                  <c:v>3.7480000000000002</c:v>
                </c:pt>
                <c:pt idx="32">
                  <c:v>3.7770000000000001</c:v>
                </c:pt>
                <c:pt idx="33">
                  <c:v>3.536</c:v>
                </c:pt>
                <c:pt idx="34">
                  <c:v>3.9449999999999998</c:v>
                </c:pt>
                <c:pt idx="35">
                  <c:v>4.0890000000000004</c:v>
                </c:pt>
                <c:pt idx="36">
                  <c:v>4.2</c:v>
                </c:pt>
                <c:pt idx="37">
                  <c:v>4.1950000000000003</c:v>
                </c:pt>
                <c:pt idx="38">
                  <c:v>4.2039999999999997</c:v>
                </c:pt>
                <c:pt idx="39">
                  <c:v>4.2460000000000004</c:v>
                </c:pt>
                <c:pt idx="40">
                  <c:v>4.3860000000000001</c:v>
                </c:pt>
                <c:pt idx="41">
                  <c:v>4.4279999999999999</c:v>
                </c:pt>
                <c:pt idx="42">
                  <c:v>4.3869999999999996</c:v>
                </c:pt>
                <c:pt idx="43">
                  <c:v>4.3449999999999998</c:v>
                </c:pt>
                <c:pt idx="44">
                  <c:v>4.3369999999999997</c:v>
                </c:pt>
                <c:pt idx="45">
                  <c:v>4.3440000000000003</c:v>
                </c:pt>
                <c:pt idx="46">
                  <c:v>4.3330000000000002</c:v>
                </c:pt>
                <c:pt idx="47">
                  <c:v>4.391</c:v>
                </c:pt>
                <c:pt idx="48">
                  <c:v>4.3620000000000001</c:v>
                </c:pt>
                <c:pt idx="49">
                  <c:v>4.351</c:v>
                </c:pt>
                <c:pt idx="50">
                  <c:v>4.3550000000000004</c:v>
                </c:pt>
                <c:pt idx="51">
                  <c:v>4.3769999999999998</c:v>
                </c:pt>
                <c:pt idx="52">
                  <c:v>4.3140000000000001</c:v>
                </c:pt>
                <c:pt idx="53">
                  <c:v>4.1840000000000002</c:v>
                </c:pt>
                <c:pt idx="54">
                  <c:v>4.1879999999999997</c:v>
                </c:pt>
                <c:pt idx="55">
                  <c:v>4.157</c:v>
                </c:pt>
                <c:pt idx="56">
                  <c:v>4.0599999999999996</c:v>
                </c:pt>
                <c:pt idx="57">
                  <c:v>4.1120000000000001</c:v>
                </c:pt>
                <c:pt idx="58">
                  <c:v>4.1459999999999999</c:v>
                </c:pt>
                <c:pt idx="59">
                  <c:v>3.4990000000000001</c:v>
                </c:pt>
                <c:pt idx="60">
                  <c:v>4.1660000000000004</c:v>
                </c:pt>
                <c:pt idx="61">
                  <c:v>4.2510000000000003</c:v>
                </c:pt>
                <c:pt idx="62">
                  <c:v>4.335</c:v>
                </c:pt>
                <c:pt idx="63">
                  <c:v>4.4359999999999999</c:v>
                </c:pt>
                <c:pt idx="64">
                  <c:v>4.4370000000000003</c:v>
                </c:pt>
                <c:pt idx="65">
                  <c:v>4.4390000000000001</c:v>
                </c:pt>
                <c:pt idx="66">
                  <c:v>4.49</c:v>
                </c:pt>
                <c:pt idx="67">
                  <c:v>4.5090000000000003</c:v>
                </c:pt>
                <c:pt idx="68">
                  <c:v>4.5430000000000001</c:v>
                </c:pt>
                <c:pt idx="69">
                  <c:v>4.5270000000000001</c:v>
                </c:pt>
                <c:pt idx="70">
                  <c:v>4.5289999999999999</c:v>
                </c:pt>
                <c:pt idx="71">
                  <c:v>4.5140000000000002</c:v>
                </c:pt>
                <c:pt idx="72">
                  <c:v>4.5140000000000002</c:v>
                </c:pt>
                <c:pt idx="73">
                  <c:v>4.5149999999999997</c:v>
                </c:pt>
                <c:pt idx="74">
                  <c:v>4.5330000000000004</c:v>
                </c:pt>
                <c:pt idx="75">
                  <c:v>4.5339999999999998</c:v>
                </c:pt>
                <c:pt idx="76">
                  <c:v>4.5190000000000001</c:v>
                </c:pt>
                <c:pt idx="77">
                  <c:v>4.5359999999999996</c:v>
                </c:pt>
                <c:pt idx="78">
                  <c:v>4.5359999999999996</c:v>
                </c:pt>
                <c:pt idx="79">
                  <c:v>4.5369999999999999</c:v>
                </c:pt>
                <c:pt idx="80">
                  <c:v>4.5369999999999999</c:v>
                </c:pt>
                <c:pt idx="81">
                  <c:v>4.5369999999999999</c:v>
                </c:pt>
                <c:pt idx="82">
                  <c:v>4.5209999999999999</c:v>
                </c:pt>
                <c:pt idx="83">
                  <c:v>4.5209999999999999</c:v>
                </c:pt>
                <c:pt idx="84">
                  <c:v>4.5209999999999999</c:v>
                </c:pt>
                <c:pt idx="85">
                  <c:v>4.5380000000000003</c:v>
                </c:pt>
                <c:pt idx="86">
                  <c:v>4.4880000000000004</c:v>
                </c:pt>
                <c:pt idx="87">
                  <c:v>4.5049999999999999</c:v>
                </c:pt>
                <c:pt idx="88">
                  <c:v>4.4889999999999999</c:v>
                </c:pt>
                <c:pt idx="89">
                  <c:v>4.5229999999999997</c:v>
                </c:pt>
                <c:pt idx="90">
                  <c:v>4.508</c:v>
                </c:pt>
                <c:pt idx="91">
                  <c:v>4.4589999999999996</c:v>
                </c:pt>
                <c:pt idx="92">
                  <c:v>4.4269999999999996</c:v>
                </c:pt>
                <c:pt idx="93">
                  <c:v>4.41</c:v>
                </c:pt>
                <c:pt idx="94">
                  <c:v>4.4279999999999999</c:v>
                </c:pt>
                <c:pt idx="95">
                  <c:v>4.6609999999999996</c:v>
                </c:pt>
                <c:pt idx="96">
                  <c:v>4.7279999999999998</c:v>
                </c:pt>
                <c:pt idx="97">
                  <c:v>4.8129999999999997</c:v>
                </c:pt>
                <c:pt idx="98">
                  <c:v>4.8129999999999997</c:v>
                </c:pt>
                <c:pt idx="99">
                  <c:v>4.7640000000000002</c:v>
                </c:pt>
                <c:pt idx="100">
                  <c:v>4.7809999999999997</c:v>
                </c:pt>
                <c:pt idx="101">
                  <c:v>4.8819999999999997</c:v>
                </c:pt>
                <c:pt idx="102">
                  <c:v>4.9829999999999997</c:v>
                </c:pt>
                <c:pt idx="103">
                  <c:v>5.101</c:v>
                </c:pt>
                <c:pt idx="104">
                  <c:v>5.101</c:v>
                </c:pt>
                <c:pt idx="105">
                  <c:v>5.1189999999999998</c:v>
                </c:pt>
                <c:pt idx="106">
                  <c:v>5.12</c:v>
                </c:pt>
                <c:pt idx="107">
                  <c:v>5.1539999999999999</c:v>
                </c:pt>
                <c:pt idx="108">
                  <c:v>5.1390000000000002</c:v>
                </c:pt>
                <c:pt idx="109">
                  <c:v>5.1559999999999997</c:v>
                </c:pt>
                <c:pt idx="110">
                  <c:v>5.19</c:v>
                </c:pt>
                <c:pt idx="111">
                  <c:v>5.3239999999999998</c:v>
                </c:pt>
                <c:pt idx="112">
                  <c:v>5.2249999999999996</c:v>
                </c:pt>
                <c:pt idx="113">
                  <c:v>4.9260000000000002</c:v>
                </c:pt>
                <c:pt idx="114">
                  <c:v>4.7939999999999996</c:v>
                </c:pt>
                <c:pt idx="115">
                  <c:v>4.6970000000000001</c:v>
                </c:pt>
                <c:pt idx="116">
                  <c:v>4.6989999999999998</c:v>
                </c:pt>
                <c:pt idx="117">
                  <c:v>4.6829999999999998</c:v>
                </c:pt>
                <c:pt idx="118">
                  <c:v>4.5359999999999996</c:v>
                </c:pt>
                <c:pt idx="119">
                  <c:v>4.4870000000000001</c:v>
                </c:pt>
                <c:pt idx="120">
                  <c:v>4.2720000000000002</c:v>
                </c:pt>
                <c:pt idx="121">
                  <c:v>4.1609999999999996</c:v>
                </c:pt>
                <c:pt idx="122">
                  <c:v>3.9580000000000002</c:v>
                </c:pt>
                <c:pt idx="123">
                  <c:v>3.7879999999999998</c:v>
                </c:pt>
                <c:pt idx="124">
                  <c:v>3.79</c:v>
                </c:pt>
                <c:pt idx="125">
                  <c:v>3.742</c:v>
                </c:pt>
                <c:pt idx="126">
                  <c:v>3.6869999999999998</c:v>
                </c:pt>
                <c:pt idx="127">
                  <c:v>3.67</c:v>
                </c:pt>
                <c:pt idx="128">
                  <c:v>3.6720000000000002</c:v>
                </c:pt>
                <c:pt idx="129">
                  <c:v>3.6589999999999998</c:v>
                </c:pt>
                <c:pt idx="130">
                  <c:v>3.6469999999999998</c:v>
                </c:pt>
                <c:pt idx="131">
                  <c:v>3.6520000000000001</c:v>
                </c:pt>
                <c:pt idx="132">
                  <c:v>3.6549999999999998</c:v>
                </c:pt>
                <c:pt idx="133">
                  <c:v>3.661</c:v>
                </c:pt>
                <c:pt idx="134">
                  <c:v>3.6640000000000001</c:v>
                </c:pt>
                <c:pt idx="135">
                  <c:v>3.6680000000000001</c:v>
                </c:pt>
                <c:pt idx="136">
                  <c:v>3.6549999999999998</c:v>
                </c:pt>
                <c:pt idx="137">
                  <c:v>3.3769999999999998</c:v>
                </c:pt>
                <c:pt idx="138">
                  <c:v>1.083</c:v>
                </c:pt>
                <c:pt idx="139">
                  <c:v>0.67300000000000004</c:v>
                </c:pt>
              </c:numCache>
            </c:numRef>
          </c:yVal>
        </c:ser>
        <c:axId val="108020480"/>
        <c:axId val="108022400"/>
      </c:scatterChart>
      <c:valAx>
        <c:axId val="108020480"/>
        <c:scaling>
          <c:orientation val="minMax"/>
          <c:min val="600"/>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8022400"/>
        <c:crosses val="autoZero"/>
        <c:crossBetween val="midCat"/>
      </c:valAx>
      <c:valAx>
        <c:axId val="108022400"/>
        <c:scaling>
          <c:orientation val="minMax"/>
        </c:scaling>
        <c:axPos val="l"/>
        <c:title>
          <c:tx>
            <c:rich>
              <a:bodyPr/>
              <a:lstStyle/>
              <a:p>
                <a:pPr>
                  <a:defRPr/>
                </a:pPr>
                <a:r>
                  <a:rPr lang="en-US"/>
                  <a:t>Water depth, ft</a:t>
                </a:r>
              </a:p>
            </c:rich>
          </c:tx>
          <c:layout/>
        </c:title>
        <c:numFmt formatCode="General" sourceLinked="1"/>
        <c:majorTickMark val="none"/>
        <c:tickLblPos val="nextTo"/>
        <c:crossAx val="108020480"/>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29.6(2):  Water temperature profile</a:t>
            </a:r>
          </a:p>
        </c:rich>
      </c:tx>
      <c:layout/>
    </c:title>
    <c:plotArea>
      <c:layout/>
      <c:scatterChart>
        <c:scatterStyle val="lineMarker"/>
        <c:ser>
          <c:idx val="0"/>
          <c:order val="0"/>
          <c:spPr>
            <a:ln w="28575">
              <a:noFill/>
            </a:ln>
          </c:spPr>
          <c:xVal>
            <c:numRef>
              <c:f>('esb29.6(2)_"opt2"'!$B$9:$B$11,'esb29.6(2)_"opt2"'!$B$16:$B$54,'esb29.6(2)_"opt2"'!$B$56:$B$61)</c:f>
              <c:numCache>
                <c:formatCode>General</c:formatCode>
                <c:ptCount val="48"/>
                <c:pt idx="0">
                  <c:v>87.22</c:v>
                </c:pt>
                <c:pt idx="1">
                  <c:v>86.86</c:v>
                </c:pt>
                <c:pt idx="2">
                  <c:v>86.68</c:v>
                </c:pt>
                <c:pt idx="3">
                  <c:v>85.82</c:v>
                </c:pt>
                <c:pt idx="4">
                  <c:v>85.6</c:v>
                </c:pt>
                <c:pt idx="5">
                  <c:v>85.49</c:v>
                </c:pt>
                <c:pt idx="6">
                  <c:v>78.03</c:v>
                </c:pt>
                <c:pt idx="7">
                  <c:v>76.38</c:v>
                </c:pt>
                <c:pt idx="8">
                  <c:v>76.33</c:v>
                </c:pt>
                <c:pt idx="9">
                  <c:v>76.39</c:v>
                </c:pt>
                <c:pt idx="10">
                  <c:v>76.39</c:v>
                </c:pt>
                <c:pt idx="11">
                  <c:v>76.209999999999994</c:v>
                </c:pt>
                <c:pt idx="12">
                  <c:v>76.099999999999994</c:v>
                </c:pt>
                <c:pt idx="13">
                  <c:v>75.69</c:v>
                </c:pt>
                <c:pt idx="14">
                  <c:v>75.349999999999994</c:v>
                </c:pt>
                <c:pt idx="15">
                  <c:v>75.239999999999995</c:v>
                </c:pt>
                <c:pt idx="16">
                  <c:v>75.239999999999995</c:v>
                </c:pt>
                <c:pt idx="17">
                  <c:v>75.28</c:v>
                </c:pt>
                <c:pt idx="18">
                  <c:v>75.28</c:v>
                </c:pt>
                <c:pt idx="19">
                  <c:v>75.31</c:v>
                </c:pt>
                <c:pt idx="20">
                  <c:v>75.319999999999993</c:v>
                </c:pt>
                <c:pt idx="21">
                  <c:v>75.31</c:v>
                </c:pt>
                <c:pt idx="22">
                  <c:v>75.34</c:v>
                </c:pt>
                <c:pt idx="23">
                  <c:v>75.349999999999994</c:v>
                </c:pt>
                <c:pt idx="24">
                  <c:v>75.39</c:v>
                </c:pt>
                <c:pt idx="25">
                  <c:v>75.400000000000006</c:v>
                </c:pt>
                <c:pt idx="26">
                  <c:v>75.56</c:v>
                </c:pt>
                <c:pt idx="27">
                  <c:v>75.599999999999994</c:v>
                </c:pt>
                <c:pt idx="28">
                  <c:v>75.5</c:v>
                </c:pt>
                <c:pt idx="29">
                  <c:v>75.599999999999994</c:v>
                </c:pt>
                <c:pt idx="30">
                  <c:v>75.56</c:v>
                </c:pt>
                <c:pt idx="31">
                  <c:v>75.55</c:v>
                </c:pt>
                <c:pt idx="32">
                  <c:v>75.53</c:v>
                </c:pt>
                <c:pt idx="33">
                  <c:v>75.55</c:v>
                </c:pt>
                <c:pt idx="34">
                  <c:v>75.55</c:v>
                </c:pt>
                <c:pt idx="35">
                  <c:v>75.56</c:v>
                </c:pt>
                <c:pt idx="36">
                  <c:v>75.56</c:v>
                </c:pt>
                <c:pt idx="37">
                  <c:v>75.569999999999993</c:v>
                </c:pt>
                <c:pt idx="38">
                  <c:v>75.61</c:v>
                </c:pt>
                <c:pt idx="39">
                  <c:v>75.98</c:v>
                </c:pt>
                <c:pt idx="40">
                  <c:v>79.2</c:v>
                </c:pt>
                <c:pt idx="41">
                  <c:v>84.15</c:v>
                </c:pt>
                <c:pt idx="42">
                  <c:v>85.99</c:v>
                </c:pt>
                <c:pt idx="43">
                  <c:v>86.75</c:v>
                </c:pt>
                <c:pt idx="44">
                  <c:v>86.45</c:v>
                </c:pt>
                <c:pt idx="45">
                  <c:v>86.24</c:v>
                </c:pt>
                <c:pt idx="46">
                  <c:v>85.52</c:v>
                </c:pt>
                <c:pt idx="47">
                  <c:v>84.76</c:v>
                </c:pt>
              </c:numCache>
            </c:numRef>
          </c:xVal>
          <c:yVal>
            <c:numRef>
              <c:f>('esb29.6(2)_"opt2"'!$C$9:$C$11,'esb29.6(2)_"opt2"'!$C$16:$C$54,'esb29.6(2)_"opt2"'!$C$56:$C$61)</c:f>
              <c:numCache>
                <c:formatCode>General</c:formatCode>
                <c:ptCount val="48"/>
                <c:pt idx="0">
                  <c:v>0.39300000000000002</c:v>
                </c:pt>
                <c:pt idx="1">
                  <c:v>0.47599999999999998</c:v>
                </c:pt>
                <c:pt idx="2">
                  <c:v>0.47499999999999998</c:v>
                </c:pt>
                <c:pt idx="3">
                  <c:v>0.40799999999999997</c:v>
                </c:pt>
                <c:pt idx="4">
                  <c:v>0.59199999999999997</c:v>
                </c:pt>
                <c:pt idx="5">
                  <c:v>0.93200000000000005</c:v>
                </c:pt>
                <c:pt idx="6">
                  <c:v>2.5779999999999998</c:v>
                </c:pt>
                <c:pt idx="7">
                  <c:v>2.823</c:v>
                </c:pt>
                <c:pt idx="8">
                  <c:v>2.669</c:v>
                </c:pt>
                <c:pt idx="9">
                  <c:v>2.4500000000000002</c:v>
                </c:pt>
                <c:pt idx="10">
                  <c:v>2.5249999999999999</c:v>
                </c:pt>
                <c:pt idx="11">
                  <c:v>2.7869999999999999</c:v>
                </c:pt>
                <c:pt idx="12">
                  <c:v>2.68</c:v>
                </c:pt>
                <c:pt idx="13">
                  <c:v>4.6660000000000004</c:v>
                </c:pt>
                <c:pt idx="14">
                  <c:v>5.9630000000000001</c:v>
                </c:pt>
                <c:pt idx="15">
                  <c:v>6.1559999999999997</c:v>
                </c:pt>
                <c:pt idx="16">
                  <c:v>6.1929999999999996</c:v>
                </c:pt>
                <c:pt idx="17">
                  <c:v>6.3079999999999998</c:v>
                </c:pt>
                <c:pt idx="18">
                  <c:v>6.1509999999999998</c:v>
                </c:pt>
                <c:pt idx="19">
                  <c:v>6.2729999999999997</c:v>
                </c:pt>
                <c:pt idx="20">
                  <c:v>6.3769999999999998</c:v>
                </c:pt>
                <c:pt idx="21">
                  <c:v>6.4420000000000002</c:v>
                </c:pt>
                <c:pt idx="22">
                  <c:v>6.1379999999999999</c:v>
                </c:pt>
                <c:pt idx="23">
                  <c:v>5.8470000000000004</c:v>
                </c:pt>
                <c:pt idx="24">
                  <c:v>5.39</c:v>
                </c:pt>
                <c:pt idx="25">
                  <c:v>5.2469999999999999</c:v>
                </c:pt>
                <c:pt idx="26">
                  <c:v>3.919</c:v>
                </c:pt>
                <c:pt idx="27">
                  <c:v>5.0389999999999997</c:v>
                </c:pt>
                <c:pt idx="28">
                  <c:v>5.0229999999999997</c:v>
                </c:pt>
                <c:pt idx="29">
                  <c:v>5.0039999999999996</c:v>
                </c:pt>
                <c:pt idx="30">
                  <c:v>5.0839999999999996</c:v>
                </c:pt>
                <c:pt idx="31">
                  <c:v>5.1959999999999997</c:v>
                </c:pt>
                <c:pt idx="32">
                  <c:v>5.2060000000000004</c:v>
                </c:pt>
                <c:pt idx="33">
                  <c:v>5.2149999999999999</c:v>
                </c:pt>
                <c:pt idx="34">
                  <c:v>5.2069999999999999</c:v>
                </c:pt>
                <c:pt idx="35">
                  <c:v>5.2149999999999999</c:v>
                </c:pt>
                <c:pt idx="36">
                  <c:v>5.2380000000000004</c:v>
                </c:pt>
                <c:pt idx="37">
                  <c:v>5.2279999999999998</c:v>
                </c:pt>
                <c:pt idx="38">
                  <c:v>4.7149999999999999</c:v>
                </c:pt>
                <c:pt idx="39">
                  <c:v>2.472</c:v>
                </c:pt>
                <c:pt idx="40">
                  <c:v>1.1599999999999999</c:v>
                </c:pt>
                <c:pt idx="41">
                  <c:v>0.59099999999999997</c:v>
                </c:pt>
                <c:pt idx="42">
                  <c:v>0.63400000000000001</c:v>
                </c:pt>
                <c:pt idx="43">
                  <c:v>0.83699999999999997</c:v>
                </c:pt>
                <c:pt idx="44">
                  <c:v>0.876</c:v>
                </c:pt>
                <c:pt idx="45">
                  <c:v>0.96799999999999997</c:v>
                </c:pt>
                <c:pt idx="46">
                  <c:v>1.0349999999999999</c:v>
                </c:pt>
                <c:pt idx="47">
                  <c:v>0.99399999999999999</c:v>
                </c:pt>
              </c:numCache>
            </c:numRef>
          </c:yVal>
        </c:ser>
        <c:axId val="108289408"/>
        <c:axId val="108316160"/>
      </c:scatterChart>
      <c:valAx>
        <c:axId val="108289408"/>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8316160"/>
        <c:crosses val="autoZero"/>
        <c:crossBetween val="midCat"/>
      </c:valAx>
      <c:valAx>
        <c:axId val="108316160"/>
        <c:scaling>
          <c:orientation val="minMax"/>
        </c:scaling>
        <c:axPos val="l"/>
        <c:title>
          <c:tx>
            <c:rich>
              <a:bodyPr/>
              <a:lstStyle/>
              <a:p>
                <a:pPr>
                  <a:defRPr/>
                </a:pPr>
                <a:r>
                  <a:rPr lang="en-US"/>
                  <a:t>Water depth, ft</a:t>
                </a:r>
              </a:p>
            </c:rich>
          </c:tx>
          <c:layout/>
        </c:title>
        <c:numFmt formatCode="General" sourceLinked="1"/>
        <c:majorTickMark val="none"/>
        <c:tickLblPos val="nextTo"/>
        <c:crossAx val="108289408"/>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3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29.6(2):  Conductivity profile</a:t>
            </a:r>
          </a:p>
        </c:rich>
      </c:tx>
      <c:layout/>
    </c:title>
    <c:plotArea>
      <c:layout/>
      <c:scatterChart>
        <c:scatterStyle val="lineMarker"/>
        <c:ser>
          <c:idx val="0"/>
          <c:order val="0"/>
          <c:spPr>
            <a:ln w="28575">
              <a:noFill/>
            </a:ln>
          </c:spPr>
          <c:xVal>
            <c:numRef>
              <c:f>('esb29.6(2)_"opt2"'!$E$9:$E$11,'esb29.6(2)_"opt2"'!$E$16:$E$54,'esb29.6(2)_"opt2"'!$E$56:$E$61)</c:f>
              <c:numCache>
                <c:formatCode>General</c:formatCode>
                <c:ptCount val="48"/>
                <c:pt idx="0">
                  <c:v>979.2</c:v>
                </c:pt>
                <c:pt idx="1">
                  <c:v>985.7</c:v>
                </c:pt>
                <c:pt idx="2">
                  <c:v>996.5</c:v>
                </c:pt>
                <c:pt idx="3">
                  <c:v>987</c:v>
                </c:pt>
                <c:pt idx="4">
                  <c:v>982.7</c:v>
                </c:pt>
                <c:pt idx="5">
                  <c:v>964.6</c:v>
                </c:pt>
                <c:pt idx="6">
                  <c:v>964.4</c:v>
                </c:pt>
                <c:pt idx="7">
                  <c:v>977.6</c:v>
                </c:pt>
                <c:pt idx="8">
                  <c:v>981.1</c:v>
                </c:pt>
                <c:pt idx="9">
                  <c:v>980.1</c:v>
                </c:pt>
                <c:pt idx="10">
                  <c:v>979</c:v>
                </c:pt>
                <c:pt idx="11">
                  <c:v>979.4</c:v>
                </c:pt>
                <c:pt idx="12">
                  <c:v>980.2</c:v>
                </c:pt>
                <c:pt idx="13">
                  <c:v>982.2</c:v>
                </c:pt>
                <c:pt idx="14">
                  <c:v>985.5</c:v>
                </c:pt>
                <c:pt idx="15">
                  <c:v>985.5</c:v>
                </c:pt>
                <c:pt idx="16">
                  <c:v>985.2</c:v>
                </c:pt>
                <c:pt idx="17">
                  <c:v>984.5</c:v>
                </c:pt>
                <c:pt idx="18">
                  <c:v>984.2</c:v>
                </c:pt>
                <c:pt idx="19">
                  <c:v>983.9</c:v>
                </c:pt>
                <c:pt idx="20">
                  <c:v>983.8</c:v>
                </c:pt>
                <c:pt idx="21">
                  <c:v>983.6</c:v>
                </c:pt>
                <c:pt idx="22">
                  <c:v>983</c:v>
                </c:pt>
                <c:pt idx="23">
                  <c:v>983.1</c:v>
                </c:pt>
                <c:pt idx="24">
                  <c:v>982.8</c:v>
                </c:pt>
                <c:pt idx="25">
                  <c:v>982.6</c:v>
                </c:pt>
                <c:pt idx="26">
                  <c:v>980.7</c:v>
                </c:pt>
                <c:pt idx="27">
                  <c:v>979.9</c:v>
                </c:pt>
                <c:pt idx="28">
                  <c:v>981</c:v>
                </c:pt>
                <c:pt idx="29">
                  <c:v>980.2</c:v>
                </c:pt>
                <c:pt idx="30">
                  <c:v>980.4</c:v>
                </c:pt>
                <c:pt idx="31">
                  <c:v>980.5</c:v>
                </c:pt>
                <c:pt idx="32">
                  <c:v>980.4</c:v>
                </c:pt>
                <c:pt idx="33">
                  <c:v>978.1</c:v>
                </c:pt>
                <c:pt idx="34">
                  <c:v>942.7</c:v>
                </c:pt>
                <c:pt idx="35">
                  <c:v>981.2</c:v>
                </c:pt>
                <c:pt idx="36">
                  <c:v>979.8</c:v>
                </c:pt>
                <c:pt idx="37">
                  <c:v>979.7</c:v>
                </c:pt>
                <c:pt idx="38">
                  <c:v>979.9</c:v>
                </c:pt>
                <c:pt idx="39">
                  <c:v>980.4</c:v>
                </c:pt>
                <c:pt idx="40">
                  <c:v>999.1</c:v>
                </c:pt>
                <c:pt idx="41">
                  <c:v>988.1</c:v>
                </c:pt>
                <c:pt idx="42">
                  <c:v>994.4</c:v>
                </c:pt>
                <c:pt idx="43">
                  <c:v>986.8</c:v>
                </c:pt>
                <c:pt idx="44">
                  <c:v>986.9</c:v>
                </c:pt>
                <c:pt idx="45">
                  <c:v>978.1</c:v>
                </c:pt>
                <c:pt idx="46">
                  <c:v>974.4</c:v>
                </c:pt>
                <c:pt idx="47">
                  <c:v>976.3</c:v>
                </c:pt>
              </c:numCache>
            </c:numRef>
          </c:xVal>
          <c:yVal>
            <c:numRef>
              <c:f>('esb29.6(2)_"opt2"'!$C$9:$C$11,'esb29.6(2)_"opt2"'!$C$16:$C$54,'esb29.6(2)_"opt2"'!$C$56:$C$61)</c:f>
              <c:numCache>
                <c:formatCode>General</c:formatCode>
                <c:ptCount val="48"/>
                <c:pt idx="0">
                  <c:v>0.39300000000000002</c:v>
                </c:pt>
                <c:pt idx="1">
                  <c:v>0.47599999999999998</c:v>
                </c:pt>
                <c:pt idx="2">
                  <c:v>0.47499999999999998</c:v>
                </c:pt>
                <c:pt idx="3">
                  <c:v>0.40799999999999997</c:v>
                </c:pt>
                <c:pt idx="4">
                  <c:v>0.59199999999999997</c:v>
                </c:pt>
                <c:pt idx="5">
                  <c:v>0.93200000000000005</c:v>
                </c:pt>
                <c:pt idx="6">
                  <c:v>2.5779999999999998</c:v>
                </c:pt>
                <c:pt idx="7">
                  <c:v>2.823</c:v>
                </c:pt>
                <c:pt idx="8">
                  <c:v>2.669</c:v>
                </c:pt>
                <c:pt idx="9">
                  <c:v>2.4500000000000002</c:v>
                </c:pt>
                <c:pt idx="10">
                  <c:v>2.5249999999999999</c:v>
                </c:pt>
                <c:pt idx="11">
                  <c:v>2.7869999999999999</c:v>
                </c:pt>
                <c:pt idx="12">
                  <c:v>2.68</c:v>
                </c:pt>
                <c:pt idx="13">
                  <c:v>4.6660000000000004</c:v>
                </c:pt>
                <c:pt idx="14">
                  <c:v>5.9630000000000001</c:v>
                </c:pt>
                <c:pt idx="15">
                  <c:v>6.1559999999999997</c:v>
                </c:pt>
                <c:pt idx="16">
                  <c:v>6.1929999999999996</c:v>
                </c:pt>
                <c:pt idx="17">
                  <c:v>6.3079999999999998</c:v>
                </c:pt>
                <c:pt idx="18">
                  <c:v>6.1509999999999998</c:v>
                </c:pt>
                <c:pt idx="19">
                  <c:v>6.2729999999999997</c:v>
                </c:pt>
                <c:pt idx="20">
                  <c:v>6.3769999999999998</c:v>
                </c:pt>
                <c:pt idx="21">
                  <c:v>6.4420000000000002</c:v>
                </c:pt>
                <c:pt idx="22">
                  <c:v>6.1379999999999999</c:v>
                </c:pt>
                <c:pt idx="23">
                  <c:v>5.8470000000000004</c:v>
                </c:pt>
                <c:pt idx="24">
                  <c:v>5.39</c:v>
                </c:pt>
                <c:pt idx="25">
                  <c:v>5.2469999999999999</c:v>
                </c:pt>
                <c:pt idx="26">
                  <c:v>3.919</c:v>
                </c:pt>
                <c:pt idx="27">
                  <c:v>5.0389999999999997</c:v>
                </c:pt>
                <c:pt idx="28">
                  <c:v>5.0229999999999997</c:v>
                </c:pt>
                <c:pt idx="29">
                  <c:v>5.0039999999999996</c:v>
                </c:pt>
                <c:pt idx="30">
                  <c:v>5.0839999999999996</c:v>
                </c:pt>
                <c:pt idx="31">
                  <c:v>5.1959999999999997</c:v>
                </c:pt>
                <c:pt idx="32">
                  <c:v>5.2060000000000004</c:v>
                </c:pt>
                <c:pt idx="33">
                  <c:v>5.2149999999999999</c:v>
                </c:pt>
                <c:pt idx="34">
                  <c:v>5.2069999999999999</c:v>
                </c:pt>
                <c:pt idx="35">
                  <c:v>5.2149999999999999</c:v>
                </c:pt>
                <c:pt idx="36">
                  <c:v>5.2380000000000004</c:v>
                </c:pt>
                <c:pt idx="37">
                  <c:v>5.2279999999999998</c:v>
                </c:pt>
                <c:pt idx="38">
                  <c:v>4.7149999999999999</c:v>
                </c:pt>
                <c:pt idx="39">
                  <c:v>2.472</c:v>
                </c:pt>
                <c:pt idx="40">
                  <c:v>1.1599999999999999</c:v>
                </c:pt>
                <c:pt idx="41">
                  <c:v>0.59099999999999997</c:v>
                </c:pt>
                <c:pt idx="42">
                  <c:v>0.63400000000000001</c:v>
                </c:pt>
                <c:pt idx="43">
                  <c:v>0.83699999999999997</c:v>
                </c:pt>
                <c:pt idx="44">
                  <c:v>0.876</c:v>
                </c:pt>
                <c:pt idx="45">
                  <c:v>0.96799999999999997</c:v>
                </c:pt>
                <c:pt idx="46">
                  <c:v>1.0349999999999999</c:v>
                </c:pt>
                <c:pt idx="47">
                  <c:v>0.99399999999999999</c:v>
                </c:pt>
              </c:numCache>
            </c:numRef>
          </c:yVal>
        </c:ser>
        <c:axId val="108361600"/>
        <c:axId val="108367872"/>
      </c:scatterChart>
      <c:valAx>
        <c:axId val="108361600"/>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8367872"/>
        <c:crosses val="autoZero"/>
        <c:crossBetween val="midCat"/>
      </c:valAx>
      <c:valAx>
        <c:axId val="108367872"/>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108361600"/>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3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29.25:  Water temperature profile</a:t>
            </a:r>
          </a:p>
        </c:rich>
      </c:tx>
      <c:layout/>
    </c:title>
    <c:plotArea>
      <c:layout/>
      <c:scatterChart>
        <c:scatterStyle val="lineMarker"/>
        <c:ser>
          <c:idx val="0"/>
          <c:order val="0"/>
          <c:spPr>
            <a:ln w="28575">
              <a:noFill/>
            </a:ln>
          </c:spPr>
          <c:xVal>
            <c:numRef>
              <c:f>('esb29.25'!$B$8:$B$49,'esb29.25'!$B$52:$B$58)</c:f>
              <c:numCache>
                <c:formatCode>General</c:formatCode>
                <c:ptCount val="49"/>
                <c:pt idx="0">
                  <c:v>83.67</c:v>
                </c:pt>
                <c:pt idx="1">
                  <c:v>83.69</c:v>
                </c:pt>
                <c:pt idx="2">
                  <c:v>82.03</c:v>
                </c:pt>
                <c:pt idx="3">
                  <c:v>77.95</c:v>
                </c:pt>
                <c:pt idx="4">
                  <c:v>77.28</c:v>
                </c:pt>
                <c:pt idx="5">
                  <c:v>76.88</c:v>
                </c:pt>
                <c:pt idx="6">
                  <c:v>76.77</c:v>
                </c:pt>
                <c:pt idx="7">
                  <c:v>76.260000000000005</c:v>
                </c:pt>
                <c:pt idx="8">
                  <c:v>75.75</c:v>
                </c:pt>
                <c:pt idx="9">
                  <c:v>75.290000000000006</c:v>
                </c:pt>
                <c:pt idx="10">
                  <c:v>75.319999999999993</c:v>
                </c:pt>
                <c:pt idx="11">
                  <c:v>75.13</c:v>
                </c:pt>
                <c:pt idx="12">
                  <c:v>75.23</c:v>
                </c:pt>
                <c:pt idx="13">
                  <c:v>75.489999999999995</c:v>
                </c:pt>
                <c:pt idx="14">
                  <c:v>75.290000000000006</c:v>
                </c:pt>
                <c:pt idx="15">
                  <c:v>75.22</c:v>
                </c:pt>
                <c:pt idx="16">
                  <c:v>75.3</c:v>
                </c:pt>
                <c:pt idx="17">
                  <c:v>75.67</c:v>
                </c:pt>
                <c:pt idx="18">
                  <c:v>75.8</c:v>
                </c:pt>
                <c:pt idx="19">
                  <c:v>75.23</c:v>
                </c:pt>
                <c:pt idx="20">
                  <c:v>75.5</c:v>
                </c:pt>
                <c:pt idx="21">
                  <c:v>75.52</c:v>
                </c:pt>
                <c:pt idx="22">
                  <c:v>75.56</c:v>
                </c:pt>
                <c:pt idx="23">
                  <c:v>75.58</c:v>
                </c:pt>
                <c:pt idx="24">
                  <c:v>75.790000000000006</c:v>
                </c:pt>
                <c:pt idx="25">
                  <c:v>76</c:v>
                </c:pt>
                <c:pt idx="26">
                  <c:v>75.92</c:v>
                </c:pt>
                <c:pt idx="27">
                  <c:v>75.010000000000005</c:v>
                </c:pt>
                <c:pt idx="28">
                  <c:v>74.959999999999994</c:v>
                </c:pt>
                <c:pt idx="29">
                  <c:v>74.77</c:v>
                </c:pt>
                <c:pt idx="30">
                  <c:v>74.760000000000005</c:v>
                </c:pt>
                <c:pt idx="31">
                  <c:v>74.77</c:v>
                </c:pt>
                <c:pt idx="32">
                  <c:v>74.78</c:v>
                </c:pt>
                <c:pt idx="33">
                  <c:v>74.8</c:v>
                </c:pt>
                <c:pt idx="34">
                  <c:v>74.81</c:v>
                </c:pt>
                <c:pt idx="35">
                  <c:v>74.819999999999993</c:v>
                </c:pt>
                <c:pt idx="36">
                  <c:v>74.83</c:v>
                </c:pt>
                <c:pt idx="37">
                  <c:v>74.83</c:v>
                </c:pt>
                <c:pt idx="38">
                  <c:v>74.849999999999994</c:v>
                </c:pt>
                <c:pt idx="39">
                  <c:v>74.849999999999994</c:v>
                </c:pt>
                <c:pt idx="40">
                  <c:v>74.86</c:v>
                </c:pt>
                <c:pt idx="41">
                  <c:v>74.87</c:v>
                </c:pt>
                <c:pt idx="42">
                  <c:v>77.209999999999994</c:v>
                </c:pt>
                <c:pt idx="43">
                  <c:v>77.22</c:v>
                </c:pt>
                <c:pt idx="44">
                  <c:v>77.489999999999995</c:v>
                </c:pt>
                <c:pt idx="45">
                  <c:v>78.03</c:v>
                </c:pt>
                <c:pt idx="46">
                  <c:v>81.16</c:v>
                </c:pt>
                <c:pt idx="47">
                  <c:v>82.07</c:v>
                </c:pt>
                <c:pt idx="48">
                  <c:v>82.76</c:v>
                </c:pt>
              </c:numCache>
            </c:numRef>
          </c:xVal>
          <c:yVal>
            <c:numRef>
              <c:f>('esb29.25'!$C$8:$C$49,'esb29.25'!$C$52:$C$58)</c:f>
              <c:numCache>
                <c:formatCode>General</c:formatCode>
                <c:ptCount val="49"/>
                <c:pt idx="0">
                  <c:v>0.33700000000000002</c:v>
                </c:pt>
                <c:pt idx="1">
                  <c:v>0.36599999999999999</c:v>
                </c:pt>
                <c:pt idx="2">
                  <c:v>2.7709999999999999</c:v>
                </c:pt>
                <c:pt idx="3">
                  <c:v>4.9290000000000003</c:v>
                </c:pt>
                <c:pt idx="4">
                  <c:v>4.8970000000000002</c:v>
                </c:pt>
                <c:pt idx="5">
                  <c:v>5.6470000000000002</c:v>
                </c:pt>
                <c:pt idx="6">
                  <c:v>6.2089999999999996</c:v>
                </c:pt>
                <c:pt idx="7">
                  <c:v>7.4749999999999996</c:v>
                </c:pt>
                <c:pt idx="8">
                  <c:v>7.516</c:v>
                </c:pt>
                <c:pt idx="9">
                  <c:v>7.4580000000000002</c:v>
                </c:pt>
                <c:pt idx="10">
                  <c:v>7.4649999999999999</c:v>
                </c:pt>
                <c:pt idx="11">
                  <c:v>7.6050000000000004</c:v>
                </c:pt>
                <c:pt idx="12">
                  <c:v>7.5759999999999996</c:v>
                </c:pt>
                <c:pt idx="13">
                  <c:v>7.444</c:v>
                </c:pt>
                <c:pt idx="14">
                  <c:v>7.476</c:v>
                </c:pt>
                <c:pt idx="15">
                  <c:v>7.5209999999999999</c:v>
                </c:pt>
                <c:pt idx="16">
                  <c:v>7.48</c:v>
                </c:pt>
                <c:pt idx="17">
                  <c:v>7.4870000000000001</c:v>
                </c:pt>
                <c:pt idx="18">
                  <c:v>6.9930000000000003</c:v>
                </c:pt>
                <c:pt idx="19">
                  <c:v>7.4139999999999997</c:v>
                </c:pt>
                <c:pt idx="20">
                  <c:v>7.399</c:v>
                </c:pt>
                <c:pt idx="21">
                  <c:v>7.3659999999999997</c:v>
                </c:pt>
                <c:pt idx="22">
                  <c:v>7.4130000000000003</c:v>
                </c:pt>
                <c:pt idx="23">
                  <c:v>7.0259999999999998</c:v>
                </c:pt>
                <c:pt idx="24">
                  <c:v>7.1859999999999999</c:v>
                </c:pt>
                <c:pt idx="25">
                  <c:v>7.6630000000000003</c:v>
                </c:pt>
                <c:pt idx="26">
                  <c:v>7.6050000000000004</c:v>
                </c:pt>
                <c:pt idx="27">
                  <c:v>7.6459999999999999</c:v>
                </c:pt>
                <c:pt idx="28">
                  <c:v>7.6849999999999996</c:v>
                </c:pt>
                <c:pt idx="29">
                  <c:v>7.6749999999999998</c:v>
                </c:pt>
                <c:pt idx="30">
                  <c:v>7.6820000000000004</c:v>
                </c:pt>
                <c:pt idx="31">
                  <c:v>7.6870000000000003</c:v>
                </c:pt>
                <c:pt idx="32">
                  <c:v>7.6749999999999998</c:v>
                </c:pt>
                <c:pt idx="33">
                  <c:v>7.6980000000000004</c:v>
                </c:pt>
                <c:pt idx="34">
                  <c:v>7.6859999999999999</c:v>
                </c:pt>
                <c:pt idx="35">
                  <c:v>7.6740000000000004</c:v>
                </c:pt>
                <c:pt idx="36">
                  <c:v>7.6790000000000003</c:v>
                </c:pt>
                <c:pt idx="37">
                  <c:v>7.6829999999999998</c:v>
                </c:pt>
                <c:pt idx="38">
                  <c:v>7.6870000000000003</c:v>
                </c:pt>
                <c:pt idx="39">
                  <c:v>7.6909999999999998</c:v>
                </c:pt>
                <c:pt idx="40">
                  <c:v>7.694</c:v>
                </c:pt>
                <c:pt idx="41">
                  <c:v>7.6989999999999998</c:v>
                </c:pt>
                <c:pt idx="42">
                  <c:v>4.12</c:v>
                </c:pt>
                <c:pt idx="43">
                  <c:v>4.1429999999999998</c:v>
                </c:pt>
                <c:pt idx="44">
                  <c:v>2.649</c:v>
                </c:pt>
                <c:pt idx="45">
                  <c:v>1.171</c:v>
                </c:pt>
                <c:pt idx="46">
                  <c:v>0.308</c:v>
                </c:pt>
                <c:pt idx="47">
                  <c:v>0.45300000000000001</c:v>
                </c:pt>
                <c:pt idx="48">
                  <c:v>0.45300000000000001</c:v>
                </c:pt>
              </c:numCache>
            </c:numRef>
          </c:yVal>
        </c:ser>
        <c:axId val="108392448"/>
        <c:axId val="108394368"/>
      </c:scatterChart>
      <c:valAx>
        <c:axId val="108392448"/>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8394368"/>
        <c:crosses val="autoZero"/>
        <c:crossBetween val="midCat"/>
      </c:valAx>
      <c:valAx>
        <c:axId val="108394368"/>
        <c:scaling>
          <c:orientation val="minMax"/>
        </c:scaling>
        <c:axPos val="l"/>
        <c:title>
          <c:tx>
            <c:rich>
              <a:bodyPr/>
              <a:lstStyle/>
              <a:p>
                <a:pPr>
                  <a:defRPr/>
                </a:pPr>
                <a:r>
                  <a:rPr lang="en-US"/>
                  <a:t>Water depth, ft</a:t>
                </a:r>
              </a:p>
            </c:rich>
          </c:tx>
          <c:layout/>
        </c:title>
        <c:numFmt formatCode="General" sourceLinked="1"/>
        <c:majorTickMark val="none"/>
        <c:tickLblPos val="nextTo"/>
        <c:crossAx val="108392448"/>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29.25:  Conductivity profile</a:t>
            </a:r>
          </a:p>
        </c:rich>
      </c:tx>
      <c:layout/>
    </c:title>
    <c:plotArea>
      <c:layout/>
      <c:scatterChart>
        <c:scatterStyle val="lineMarker"/>
        <c:ser>
          <c:idx val="0"/>
          <c:order val="0"/>
          <c:spPr>
            <a:ln w="28575">
              <a:noFill/>
            </a:ln>
          </c:spPr>
          <c:xVal>
            <c:numRef>
              <c:f>('esb29.25'!$E$8:$E$49,'esb29.25'!$E$52:$E$58)</c:f>
              <c:numCache>
                <c:formatCode>General</c:formatCode>
                <c:ptCount val="49"/>
                <c:pt idx="0">
                  <c:v>935.1</c:v>
                </c:pt>
                <c:pt idx="1">
                  <c:v>931.2</c:v>
                </c:pt>
                <c:pt idx="2">
                  <c:v>897.8</c:v>
                </c:pt>
                <c:pt idx="3">
                  <c:v>919</c:v>
                </c:pt>
                <c:pt idx="4">
                  <c:v>924.9</c:v>
                </c:pt>
                <c:pt idx="5">
                  <c:v>927.8</c:v>
                </c:pt>
                <c:pt idx="6">
                  <c:v>929.1</c:v>
                </c:pt>
                <c:pt idx="7">
                  <c:v>940.9</c:v>
                </c:pt>
                <c:pt idx="8">
                  <c:v>963.2</c:v>
                </c:pt>
                <c:pt idx="9">
                  <c:v>1000</c:v>
                </c:pt>
                <c:pt idx="10">
                  <c:v>953.2</c:v>
                </c:pt>
                <c:pt idx="11">
                  <c:v>968.8</c:v>
                </c:pt>
                <c:pt idx="12">
                  <c:v>962.7</c:v>
                </c:pt>
                <c:pt idx="13">
                  <c:v>950.1</c:v>
                </c:pt>
                <c:pt idx="14">
                  <c:v>968</c:v>
                </c:pt>
                <c:pt idx="15">
                  <c:v>994.3</c:v>
                </c:pt>
                <c:pt idx="16">
                  <c:v>963.6</c:v>
                </c:pt>
                <c:pt idx="17">
                  <c:v>948</c:v>
                </c:pt>
                <c:pt idx="18">
                  <c:v>951</c:v>
                </c:pt>
                <c:pt idx="19">
                  <c:v>972.9</c:v>
                </c:pt>
                <c:pt idx="20">
                  <c:v>952.5</c:v>
                </c:pt>
                <c:pt idx="21">
                  <c:v>952.5</c:v>
                </c:pt>
                <c:pt idx="22">
                  <c:v>954.9</c:v>
                </c:pt>
                <c:pt idx="23">
                  <c:v>951.6</c:v>
                </c:pt>
                <c:pt idx="24">
                  <c:v>943.8</c:v>
                </c:pt>
                <c:pt idx="25">
                  <c:v>946</c:v>
                </c:pt>
                <c:pt idx="26">
                  <c:v>964.5</c:v>
                </c:pt>
                <c:pt idx="27">
                  <c:v>969.5</c:v>
                </c:pt>
                <c:pt idx="28">
                  <c:v>993.3</c:v>
                </c:pt>
                <c:pt idx="29">
                  <c:v>1008</c:v>
                </c:pt>
                <c:pt idx="30">
                  <c:v>1011</c:v>
                </c:pt>
                <c:pt idx="31">
                  <c:v>1010</c:v>
                </c:pt>
                <c:pt idx="32">
                  <c:v>1010</c:v>
                </c:pt>
                <c:pt idx="33">
                  <c:v>1008</c:v>
                </c:pt>
                <c:pt idx="34">
                  <c:v>1007</c:v>
                </c:pt>
                <c:pt idx="35">
                  <c:v>1007</c:v>
                </c:pt>
                <c:pt idx="36">
                  <c:v>1006</c:v>
                </c:pt>
                <c:pt idx="37">
                  <c:v>1006</c:v>
                </c:pt>
                <c:pt idx="38">
                  <c:v>1005</c:v>
                </c:pt>
                <c:pt idx="39">
                  <c:v>1005</c:v>
                </c:pt>
                <c:pt idx="40">
                  <c:v>1005</c:v>
                </c:pt>
                <c:pt idx="41">
                  <c:v>1003</c:v>
                </c:pt>
                <c:pt idx="42">
                  <c:v>928</c:v>
                </c:pt>
                <c:pt idx="43">
                  <c:v>927.9</c:v>
                </c:pt>
                <c:pt idx="44">
                  <c:v>929.8</c:v>
                </c:pt>
                <c:pt idx="45">
                  <c:v>936.1</c:v>
                </c:pt>
                <c:pt idx="46">
                  <c:v>936</c:v>
                </c:pt>
                <c:pt idx="47">
                  <c:v>928.8</c:v>
                </c:pt>
                <c:pt idx="48">
                  <c:v>930.5</c:v>
                </c:pt>
              </c:numCache>
            </c:numRef>
          </c:xVal>
          <c:yVal>
            <c:numRef>
              <c:f>('esb29.25'!$C$8:$C$49,'esb29.25'!$C$52:$C$58)</c:f>
              <c:numCache>
                <c:formatCode>General</c:formatCode>
                <c:ptCount val="49"/>
                <c:pt idx="0">
                  <c:v>0.33700000000000002</c:v>
                </c:pt>
                <c:pt idx="1">
                  <c:v>0.36599999999999999</c:v>
                </c:pt>
                <c:pt idx="2">
                  <c:v>2.7709999999999999</c:v>
                </c:pt>
                <c:pt idx="3">
                  <c:v>4.9290000000000003</c:v>
                </c:pt>
                <c:pt idx="4">
                  <c:v>4.8970000000000002</c:v>
                </c:pt>
                <c:pt idx="5">
                  <c:v>5.6470000000000002</c:v>
                </c:pt>
                <c:pt idx="6">
                  <c:v>6.2089999999999996</c:v>
                </c:pt>
                <c:pt idx="7">
                  <c:v>7.4749999999999996</c:v>
                </c:pt>
                <c:pt idx="8">
                  <c:v>7.516</c:v>
                </c:pt>
                <c:pt idx="9">
                  <c:v>7.4580000000000002</c:v>
                </c:pt>
                <c:pt idx="10">
                  <c:v>7.4649999999999999</c:v>
                </c:pt>
                <c:pt idx="11">
                  <c:v>7.6050000000000004</c:v>
                </c:pt>
                <c:pt idx="12">
                  <c:v>7.5759999999999996</c:v>
                </c:pt>
                <c:pt idx="13">
                  <c:v>7.444</c:v>
                </c:pt>
                <c:pt idx="14">
                  <c:v>7.476</c:v>
                </c:pt>
                <c:pt idx="15">
                  <c:v>7.5209999999999999</c:v>
                </c:pt>
                <c:pt idx="16">
                  <c:v>7.48</c:v>
                </c:pt>
                <c:pt idx="17">
                  <c:v>7.4870000000000001</c:v>
                </c:pt>
                <c:pt idx="18">
                  <c:v>6.9930000000000003</c:v>
                </c:pt>
                <c:pt idx="19">
                  <c:v>7.4139999999999997</c:v>
                </c:pt>
                <c:pt idx="20">
                  <c:v>7.399</c:v>
                </c:pt>
                <c:pt idx="21">
                  <c:v>7.3659999999999997</c:v>
                </c:pt>
                <c:pt idx="22">
                  <c:v>7.4130000000000003</c:v>
                </c:pt>
                <c:pt idx="23">
                  <c:v>7.0259999999999998</c:v>
                </c:pt>
                <c:pt idx="24">
                  <c:v>7.1859999999999999</c:v>
                </c:pt>
                <c:pt idx="25">
                  <c:v>7.6630000000000003</c:v>
                </c:pt>
                <c:pt idx="26">
                  <c:v>7.6050000000000004</c:v>
                </c:pt>
                <c:pt idx="27">
                  <c:v>7.6459999999999999</c:v>
                </c:pt>
                <c:pt idx="28">
                  <c:v>7.6849999999999996</c:v>
                </c:pt>
                <c:pt idx="29">
                  <c:v>7.6749999999999998</c:v>
                </c:pt>
                <c:pt idx="30">
                  <c:v>7.6820000000000004</c:v>
                </c:pt>
                <c:pt idx="31">
                  <c:v>7.6870000000000003</c:v>
                </c:pt>
                <c:pt idx="32">
                  <c:v>7.6749999999999998</c:v>
                </c:pt>
                <c:pt idx="33">
                  <c:v>7.6980000000000004</c:v>
                </c:pt>
                <c:pt idx="34">
                  <c:v>7.6859999999999999</c:v>
                </c:pt>
                <c:pt idx="35">
                  <c:v>7.6740000000000004</c:v>
                </c:pt>
                <c:pt idx="36">
                  <c:v>7.6790000000000003</c:v>
                </c:pt>
                <c:pt idx="37">
                  <c:v>7.6829999999999998</c:v>
                </c:pt>
                <c:pt idx="38">
                  <c:v>7.6870000000000003</c:v>
                </c:pt>
                <c:pt idx="39">
                  <c:v>7.6909999999999998</c:v>
                </c:pt>
                <c:pt idx="40">
                  <c:v>7.694</c:v>
                </c:pt>
                <c:pt idx="41">
                  <c:v>7.6989999999999998</c:v>
                </c:pt>
                <c:pt idx="42">
                  <c:v>4.12</c:v>
                </c:pt>
                <c:pt idx="43">
                  <c:v>4.1429999999999998</c:v>
                </c:pt>
                <c:pt idx="44">
                  <c:v>2.649</c:v>
                </c:pt>
                <c:pt idx="45">
                  <c:v>1.171</c:v>
                </c:pt>
                <c:pt idx="46">
                  <c:v>0.308</c:v>
                </c:pt>
                <c:pt idx="47">
                  <c:v>0.45300000000000001</c:v>
                </c:pt>
                <c:pt idx="48">
                  <c:v>0.45300000000000001</c:v>
                </c:pt>
              </c:numCache>
            </c:numRef>
          </c:yVal>
        </c:ser>
        <c:axId val="108472192"/>
        <c:axId val="108481920"/>
      </c:scatterChart>
      <c:valAx>
        <c:axId val="108472192"/>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8481920"/>
        <c:crosses val="autoZero"/>
        <c:crossBetween val="midCat"/>
      </c:valAx>
      <c:valAx>
        <c:axId val="108481920"/>
        <c:scaling>
          <c:orientation val="minMax"/>
        </c:scaling>
        <c:axPos val="l"/>
        <c:title>
          <c:tx>
            <c:rich>
              <a:bodyPr/>
              <a:lstStyle/>
              <a:p>
                <a:pPr>
                  <a:defRPr/>
                </a:pPr>
                <a:r>
                  <a:rPr lang="en-US"/>
                  <a:t>Water depth, ft</a:t>
                </a:r>
              </a:p>
            </c:rich>
          </c:tx>
          <c:layout/>
        </c:title>
        <c:numFmt formatCode="General" sourceLinked="1"/>
        <c:majorTickMark val="none"/>
        <c:tickLblPos val="nextTo"/>
        <c:crossAx val="108472192"/>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3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29.25(2):  Water temperature profile</a:t>
            </a:r>
          </a:p>
        </c:rich>
      </c:tx>
      <c:layout/>
    </c:title>
    <c:plotArea>
      <c:layout/>
      <c:scatterChart>
        <c:scatterStyle val="lineMarker"/>
        <c:ser>
          <c:idx val="0"/>
          <c:order val="0"/>
          <c:spPr>
            <a:ln w="28575">
              <a:noFill/>
            </a:ln>
          </c:spPr>
          <c:xVal>
            <c:numRef>
              <c:f>'esb29.25(2)_"opt2"'!$B$8:$B$75</c:f>
              <c:numCache>
                <c:formatCode>General</c:formatCode>
                <c:ptCount val="68"/>
                <c:pt idx="0">
                  <c:v>83.42</c:v>
                </c:pt>
                <c:pt idx="1">
                  <c:v>83.45</c:v>
                </c:pt>
                <c:pt idx="2">
                  <c:v>81.59</c:v>
                </c:pt>
                <c:pt idx="3">
                  <c:v>77.56</c:v>
                </c:pt>
                <c:pt idx="4">
                  <c:v>77.260000000000005</c:v>
                </c:pt>
                <c:pt idx="5">
                  <c:v>76.73</c:v>
                </c:pt>
                <c:pt idx="6">
                  <c:v>76.28</c:v>
                </c:pt>
                <c:pt idx="7">
                  <c:v>74.84</c:v>
                </c:pt>
                <c:pt idx="8">
                  <c:v>73.69</c:v>
                </c:pt>
                <c:pt idx="9">
                  <c:v>73.510000000000005</c:v>
                </c:pt>
                <c:pt idx="10">
                  <c:v>73.569999999999993</c:v>
                </c:pt>
                <c:pt idx="11">
                  <c:v>73.63</c:v>
                </c:pt>
                <c:pt idx="12">
                  <c:v>73.680000000000007</c:v>
                </c:pt>
                <c:pt idx="13">
                  <c:v>73.739999999999995</c:v>
                </c:pt>
                <c:pt idx="14">
                  <c:v>73.790000000000006</c:v>
                </c:pt>
                <c:pt idx="15">
                  <c:v>73.84</c:v>
                </c:pt>
                <c:pt idx="16">
                  <c:v>73.849999999999994</c:v>
                </c:pt>
                <c:pt idx="17">
                  <c:v>73.92</c:v>
                </c:pt>
                <c:pt idx="18">
                  <c:v>73.959999999999994</c:v>
                </c:pt>
                <c:pt idx="19">
                  <c:v>74.02</c:v>
                </c:pt>
                <c:pt idx="20">
                  <c:v>74.06</c:v>
                </c:pt>
                <c:pt idx="21">
                  <c:v>74.14</c:v>
                </c:pt>
                <c:pt idx="22">
                  <c:v>74.209999999999994</c:v>
                </c:pt>
                <c:pt idx="23">
                  <c:v>74.28</c:v>
                </c:pt>
                <c:pt idx="24">
                  <c:v>74.349999999999994</c:v>
                </c:pt>
                <c:pt idx="25">
                  <c:v>74.430000000000007</c:v>
                </c:pt>
                <c:pt idx="26">
                  <c:v>74.5</c:v>
                </c:pt>
                <c:pt idx="27">
                  <c:v>74.56</c:v>
                </c:pt>
                <c:pt idx="28">
                  <c:v>74.64</c:v>
                </c:pt>
                <c:pt idx="29">
                  <c:v>75.260000000000005</c:v>
                </c:pt>
                <c:pt idx="30">
                  <c:v>75.37</c:v>
                </c:pt>
                <c:pt idx="31">
                  <c:v>75.33</c:v>
                </c:pt>
                <c:pt idx="32">
                  <c:v>75.459999999999994</c:v>
                </c:pt>
                <c:pt idx="33">
                  <c:v>74.709999999999994</c:v>
                </c:pt>
                <c:pt idx="34">
                  <c:v>72.650000000000006</c:v>
                </c:pt>
                <c:pt idx="35">
                  <c:v>73.81</c:v>
                </c:pt>
                <c:pt idx="36">
                  <c:v>71.489999999999995</c:v>
                </c:pt>
                <c:pt idx="37">
                  <c:v>72.61</c:v>
                </c:pt>
                <c:pt idx="38">
                  <c:v>71.77</c:v>
                </c:pt>
                <c:pt idx="39">
                  <c:v>71.58</c:v>
                </c:pt>
                <c:pt idx="40">
                  <c:v>71.5</c:v>
                </c:pt>
                <c:pt idx="41">
                  <c:v>70.98</c:v>
                </c:pt>
                <c:pt idx="42">
                  <c:v>71.459999999999994</c:v>
                </c:pt>
                <c:pt idx="43">
                  <c:v>70.19</c:v>
                </c:pt>
                <c:pt idx="44">
                  <c:v>71.319999999999993</c:v>
                </c:pt>
                <c:pt idx="45">
                  <c:v>76.33</c:v>
                </c:pt>
                <c:pt idx="46">
                  <c:v>72.7</c:v>
                </c:pt>
                <c:pt idx="47">
                  <c:v>72.150000000000006</c:v>
                </c:pt>
                <c:pt idx="48">
                  <c:v>72.12</c:v>
                </c:pt>
                <c:pt idx="49">
                  <c:v>72.150000000000006</c:v>
                </c:pt>
                <c:pt idx="50">
                  <c:v>72.17</c:v>
                </c:pt>
                <c:pt idx="51">
                  <c:v>72.2</c:v>
                </c:pt>
                <c:pt idx="52">
                  <c:v>72.23</c:v>
                </c:pt>
                <c:pt idx="53">
                  <c:v>72.260000000000005</c:v>
                </c:pt>
                <c:pt idx="54">
                  <c:v>72.28</c:v>
                </c:pt>
                <c:pt idx="55">
                  <c:v>72.3</c:v>
                </c:pt>
                <c:pt idx="56">
                  <c:v>72.319999999999993</c:v>
                </c:pt>
                <c:pt idx="57">
                  <c:v>72.33</c:v>
                </c:pt>
                <c:pt idx="58">
                  <c:v>72.37</c:v>
                </c:pt>
                <c:pt idx="59">
                  <c:v>72.400000000000006</c:v>
                </c:pt>
                <c:pt idx="60">
                  <c:v>72.31</c:v>
                </c:pt>
                <c:pt idx="61">
                  <c:v>72.41</c:v>
                </c:pt>
                <c:pt idx="62">
                  <c:v>73.72</c:v>
                </c:pt>
                <c:pt idx="63">
                  <c:v>74.760000000000005</c:v>
                </c:pt>
                <c:pt idx="64">
                  <c:v>75.38</c:v>
                </c:pt>
                <c:pt idx="65">
                  <c:v>76.84</c:v>
                </c:pt>
                <c:pt idx="66">
                  <c:v>80.27</c:v>
                </c:pt>
                <c:pt idx="67">
                  <c:v>81.760000000000005</c:v>
                </c:pt>
              </c:numCache>
            </c:numRef>
          </c:xVal>
          <c:yVal>
            <c:numRef>
              <c:f>'esb29.25(2)_"opt2"'!$C$8:$C$75</c:f>
              <c:numCache>
                <c:formatCode>General</c:formatCode>
                <c:ptCount val="68"/>
                <c:pt idx="0">
                  <c:v>0.23899999999999999</c:v>
                </c:pt>
                <c:pt idx="1">
                  <c:v>0.40899999999999997</c:v>
                </c:pt>
                <c:pt idx="2">
                  <c:v>1.9370000000000001</c:v>
                </c:pt>
                <c:pt idx="3">
                  <c:v>4.3680000000000003</c:v>
                </c:pt>
                <c:pt idx="4">
                  <c:v>4.4909999999999997</c:v>
                </c:pt>
                <c:pt idx="5">
                  <c:v>6.1859999999999999</c:v>
                </c:pt>
                <c:pt idx="6">
                  <c:v>7.7270000000000003</c:v>
                </c:pt>
                <c:pt idx="7">
                  <c:v>8.1620000000000008</c:v>
                </c:pt>
                <c:pt idx="8">
                  <c:v>8.8010000000000002</c:v>
                </c:pt>
                <c:pt idx="9">
                  <c:v>8.8130000000000006</c:v>
                </c:pt>
                <c:pt idx="10">
                  <c:v>8.7729999999999997</c:v>
                </c:pt>
                <c:pt idx="11">
                  <c:v>8.798</c:v>
                </c:pt>
                <c:pt idx="12">
                  <c:v>8.4369999999999994</c:v>
                </c:pt>
                <c:pt idx="13">
                  <c:v>8.49</c:v>
                </c:pt>
                <c:pt idx="14">
                  <c:v>8.39</c:v>
                </c:pt>
                <c:pt idx="15">
                  <c:v>8.2370000000000001</c:v>
                </c:pt>
                <c:pt idx="16">
                  <c:v>7.9480000000000004</c:v>
                </c:pt>
                <c:pt idx="17">
                  <c:v>7.04</c:v>
                </c:pt>
                <c:pt idx="18">
                  <c:v>6.6470000000000002</c:v>
                </c:pt>
                <c:pt idx="19">
                  <c:v>6.649</c:v>
                </c:pt>
                <c:pt idx="20">
                  <c:v>6.4829999999999997</c:v>
                </c:pt>
                <c:pt idx="21">
                  <c:v>5.9619999999999997</c:v>
                </c:pt>
                <c:pt idx="22">
                  <c:v>5.9729999999999999</c:v>
                </c:pt>
                <c:pt idx="23">
                  <c:v>5.88</c:v>
                </c:pt>
                <c:pt idx="24">
                  <c:v>5.8029999999999999</c:v>
                </c:pt>
                <c:pt idx="25">
                  <c:v>5.7720000000000002</c:v>
                </c:pt>
                <c:pt idx="26">
                  <c:v>5.7759999999999998</c:v>
                </c:pt>
                <c:pt idx="27">
                  <c:v>5.7949999999999999</c:v>
                </c:pt>
                <c:pt idx="28">
                  <c:v>6.1139999999999999</c:v>
                </c:pt>
                <c:pt idx="29">
                  <c:v>7.8979999999999997</c:v>
                </c:pt>
                <c:pt idx="30">
                  <c:v>7.2489999999999997</c:v>
                </c:pt>
                <c:pt idx="31">
                  <c:v>8.0180000000000007</c:v>
                </c:pt>
                <c:pt idx="32">
                  <c:v>7.7560000000000002</c:v>
                </c:pt>
                <c:pt idx="33">
                  <c:v>8.9949999999999992</c:v>
                </c:pt>
                <c:pt idx="34">
                  <c:v>7.4210000000000003</c:v>
                </c:pt>
                <c:pt idx="35">
                  <c:v>8.2240000000000002</c:v>
                </c:pt>
                <c:pt idx="36">
                  <c:v>10.68</c:v>
                </c:pt>
                <c:pt idx="37">
                  <c:v>11.656000000000001</c:v>
                </c:pt>
                <c:pt idx="38">
                  <c:v>11.635</c:v>
                </c:pt>
                <c:pt idx="39">
                  <c:v>8.5289999999999999</c:v>
                </c:pt>
                <c:pt idx="40">
                  <c:v>11.472</c:v>
                </c:pt>
                <c:pt idx="41">
                  <c:v>11.500999999999999</c:v>
                </c:pt>
                <c:pt idx="42">
                  <c:v>11.327</c:v>
                </c:pt>
                <c:pt idx="43">
                  <c:v>10.237</c:v>
                </c:pt>
                <c:pt idx="44">
                  <c:v>8.8829999999999991</c:v>
                </c:pt>
                <c:pt idx="45">
                  <c:v>8.3569999999999993</c:v>
                </c:pt>
                <c:pt idx="46">
                  <c:v>10.308999999999999</c:v>
                </c:pt>
                <c:pt idx="47">
                  <c:v>10.318</c:v>
                </c:pt>
                <c:pt idx="48">
                  <c:v>10.294</c:v>
                </c:pt>
                <c:pt idx="49">
                  <c:v>10.307</c:v>
                </c:pt>
                <c:pt idx="50">
                  <c:v>10.305</c:v>
                </c:pt>
                <c:pt idx="51">
                  <c:v>10.304</c:v>
                </c:pt>
                <c:pt idx="52">
                  <c:v>10.288</c:v>
                </c:pt>
                <c:pt idx="53">
                  <c:v>10.288</c:v>
                </c:pt>
                <c:pt idx="54">
                  <c:v>10.289</c:v>
                </c:pt>
                <c:pt idx="55">
                  <c:v>10.29</c:v>
                </c:pt>
                <c:pt idx="56">
                  <c:v>10.291</c:v>
                </c:pt>
                <c:pt idx="57">
                  <c:v>10.292999999999999</c:v>
                </c:pt>
                <c:pt idx="58">
                  <c:v>10.276</c:v>
                </c:pt>
                <c:pt idx="59">
                  <c:v>10.327999999999999</c:v>
                </c:pt>
                <c:pt idx="60">
                  <c:v>10.013999999999999</c:v>
                </c:pt>
                <c:pt idx="61">
                  <c:v>7.8250000000000002</c:v>
                </c:pt>
                <c:pt idx="62">
                  <c:v>4.2190000000000003</c:v>
                </c:pt>
                <c:pt idx="63">
                  <c:v>3.0840000000000001</c:v>
                </c:pt>
                <c:pt idx="64">
                  <c:v>2.8820000000000001</c:v>
                </c:pt>
                <c:pt idx="65">
                  <c:v>1.302</c:v>
                </c:pt>
                <c:pt idx="66">
                  <c:v>0.39500000000000002</c:v>
                </c:pt>
                <c:pt idx="67">
                  <c:v>0.48299999999999998</c:v>
                </c:pt>
              </c:numCache>
            </c:numRef>
          </c:yVal>
        </c:ser>
        <c:axId val="108502400"/>
        <c:axId val="108582400"/>
      </c:scatterChart>
      <c:valAx>
        <c:axId val="10850240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8582400"/>
        <c:crosses val="autoZero"/>
        <c:crossBetween val="midCat"/>
      </c:valAx>
      <c:valAx>
        <c:axId val="108582400"/>
        <c:scaling>
          <c:orientation val="minMax"/>
        </c:scaling>
        <c:axPos val="l"/>
        <c:title>
          <c:tx>
            <c:rich>
              <a:bodyPr/>
              <a:lstStyle/>
              <a:p>
                <a:pPr>
                  <a:defRPr/>
                </a:pPr>
                <a:r>
                  <a:rPr lang="en-US"/>
                  <a:t>Water depth, ft</a:t>
                </a:r>
              </a:p>
            </c:rich>
          </c:tx>
          <c:layout/>
        </c:title>
        <c:numFmt formatCode="General" sourceLinked="1"/>
        <c:majorTickMark val="none"/>
        <c:tickLblPos val="nextTo"/>
        <c:crossAx val="108502400"/>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3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29.25(2):  Conductivity profile</a:t>
            </a:r>
          </a:p>
        </c:rich>
      </c:tx>
      <c:layout/>
    </c:title>
    <c:plotArea>
      <c:layout/>
      <c:scatterChart>
        <c:scatterStyle val="lineMarker"/>
        <c:ser>
          <c:idx val="0"/>
          <c:order val="0"/>
          <c:spPr>
            <a:ln w="28575">
              <a:noFill/>
            </a:ln>
          </c:spPr>
          <c:xVal>
            <c:numRef>
              <c:f>'esb29.25(2)_"opt2"'!$E$8:$E$75</c:f>
              <c:numCache>
                <c:formatCode>General</c:formatCode>
                <c:ptCount val="68"/>
                <c:pt idx="0">
                  <c:v>927.2</c:v>
                </c:pt>
                <c:pt idx="1">
                  <c:v>927.8</c:v>
                </c:pt>
                <c:pt idx="2">
                  <c:v>895.6</c:v>
                </c:pt>
                <c:pt idx="3">
                  <c:v>921.1</c:v>
                </c:pt>
                <c:pt idx="4">
                  <c:v>921.7</c:v>
                </c:pt>
                <c:pt idx="5">
                  <c:v>919.4</c:v>
                </c:pt>
                <c:pt idx="6">
                  <c:v>914.3</c:v>
                </c:pt>
                <c:pt idx="7">
                  <c:v>931.1</c:v>
                </c:pt>
                <c:pt idx="8">
                  <c:v>949.5</c:v>
                </c:pt>
                <c:pt idx="9">
                  <c:v>952.2</c:v>
                </c:pt>
                <c:pt idx="10">
                  <c:v>958.6</c:v>
                </c:pt>
                <c:pt idx="11">
                  <c:v>962.2</c:v>
                </c:pt>
                <c:pt idx="12">
                  <c:v>949.9</c:v>
                </c:pt>
                <c:pt idx="13">
                  <c:v>947.7</c:v>
                </c:pt>
                <c:pt idx="14">
                  <c:v>946.9</c:v>
                </c:pt>
                <c:pt idx="15">
                  <c:v>945.6</c:v>
                </c:pt>
                <c:pt idx="16">
                  <c:v>946.8</c:v>
                </c:pt>
                <c:pt idx="17">
                  <c:v>922.5</c:v>
                </c:pt>
                <c:pt idx="18">
                  <c:v>910.1</c:v>
                </c:pt>
                <c:pt idx="19">
                  <c:v>908.3</c:v>
                </c:pt>
                <c:pt idx="20">
                  <c:v>910.1</c:v>
                </c:pt>
                <c:pt idx="21">
                  <c:v>894.1</c:v>
                </c:pt>
                <c:pt idx="22">
                  <c:v>888.4</c:v>
                </c:pt>
                <c:pt idx="23">
                  <c:v>869.7</c:v>
                </c:pt>
                <c:pt idx="24">
                  <c:v>864.6</c:v>
                </c:pt>
                <c:pt idx="25">
                  <c:v>863.4</c:v>
                </c:pt>
                <c:pt idx="26">
                  <c:v>861.8</c:v>
                </c:pt>
                <c:pt idx="27">
                  <c:v>878.3</c:v>
                </c:pt>
                <c:pt idx="28">
                  <c:v>876.8</c:v>
                </c:pt>
                <c:pt idx="29">
                  <c:v>908.1</c:v>
                </c:pt>
                <c:pt idx="30">
                  <c:v>931.9</c:v>
                </c:pt>
                <c:pt idx="31">
                  <c:v>921.4</c:v>
                </c:pt>
                <c:pt idx="32">
                  <c:v>917.8</c:v>
                </c:pt>
                <c:pt idx="33">
                  <c:v>973.1</c:v>
                </c:pt>
                <c:pt idx="34">
                  <c:v>945.2</c:v>
                </c:pt>
                <c:pt idx="35">
                  <c:v>969.9</c:v>
                </c:pt>
                <c:pt idx="36">
                  <c:v>1028</c:v>
                </c:pt>
                <c:pt idx="37">
                  <c:v>1014</c:v>
                </c:pt>
                <c:pt idx="38">
                  <c:v>1020</c:v>
                </c:pt>
                <c:pt idx="39">
                  <c:v>991.4</c:v>
                </c:pt>
                <c:pt idx="40">
                  <c:v>1023</c:v>
                </c:pt>
                <c:pt idx="41">
                  <c:v>1031</c:v>
                </c:pt>
                <c:pt idx="42">
                  <c:v>1033</c:v>
                </c:pt>
                <c:pt idx="43">
                  <c:v>1081</c:v>
                </c:pt>
                <c:pt idx="44">
                  <c:v>980.9</c:v>
                </c:pt>
                <c:pt idx="45">
                  <c:v>921.3</c:v>
                </c:pt>
                <c:pt idx="46">
                  <c:v>954.4</c:v>
                </c:pt>
                <c:pt idx="47">
                  <c:v>957.1</c:v>
                </c:pt>
                <c:pt idx="48">
                  <c:v>956.4</c:v>
                </c:pt>
                <c:pt idx="49">
                  <c:v>953.7</c:v>
                </c:pt>
                <c:pt idx="50">
                  <c:v>954.2</c:v>
                </c:pt>
                <c:pt idx="51">
                  <c:v>955</c:v>
                </c:pt>
                <c:pt idx="52">
                  <c:v>955.4</c:v>
                </c:pt>
                <c:pt idx="53">
                  <c:v>955.1</c:v>
                </c:pt>
                <c:pt idx="54">
                  <c:v>955.2</c:v>
                </c:pt>
                <c:pt idx="55">
                  <c:v>954.9</c:v>
                </c:pt>
                <c:pt idx="56">
                  <c:v>954.8</c:v>
                </c:pt>
                <c:pt idx="57">
                  <c:v>954.7</c:v>
                </c:pt>
                <c:pt idx="58">
                  <c:v>951.6</c:v>
                </c:pt>
                <c:pt idx="59">
                  <c:v>853.5</c:v>
                </c:pt>
                <c:pt idx="60">
                  <c:v>988.6</c:v>
                </c:pt>
                <c:pt idx="61">
                  <c:v>946.5</c:v>
                </c:pt>
                <c:pt idx="62">
                  <c:v>947</c:v>
                </c:pt>
                <c:pt idx="63">
                  <c:v>942.6</c:v>
                </c:pt>
                <c:pt idx="64">
                  <c:v>939.3</c:v>
                </c:pt>
                <c:pt idx="65">
                  <c:v>961.2</c:v>
                </c:pt>
                <c:pt idx="66">
                  <c:v>951.2</c:v>
                </c:pt>
                <c:pt idx="67">
                  <c:v>939.2</c:v>
                </c:pt>
              </c:numCache>
            </c:numRef>
          </c:xVal>
          <c:yVal>
            <c:numRef>
              <c:f>'esb29.25(2)_"opt2"'!$C$8:$C$75</c:f>
              <c:numCache>
                <c:formatCode>General</c:formatCode>
                <c:ptCount val="68"/>
                <c:pt idx="0">
                  <c:v>0.23899999999999999</c:v>
                </c:pt>
                <c:pt idx="1">
                  <c:v>0.40899999999999997</c:v>
                </c:pt>
                <c:pt idx="2">
                  <c:v>1.9370000000000001</c:v>
                </c:pt>
                <c:pt idx="3">
                  <c:v>4.3680000000000003</c:v>
                </c:pt>
                <c:pt idx="4">
                  <c:v>4.4909999999999997</c:v>
                </c:pt>
                <c:pt idx="5">
                  <c:v>6.1859999999999999</c:v>
                </c:pt>
                <c:pt idx="6">
                  <c:v>7.7270000000000003</c:v>
                </c:pt>
                <c:pt idx="7">
                  <c:v>8.1620000000000008</c:v>
                </c:pt>
                <c:pt idx="8">
                  <c:v>8.8010000000000002</c:v>
                </c:pt>
                <c:pt idx="9">
                  <c:v>8.8130000000000006</c:v>
                </c:pt>
                <c:pt idx="10">
                  <c:v>8.7729999999999997</c:v>
                </c:pt>
                <c:pt idx="11">
                  <c:v>8.798</c:v>
                </c:pt>
                <c:pt idx="12">
                  <c:v>8.4369999999999994</c:v>
                </c:pt>
                <c:pt idx="13">
                  <c:v>8.49</c:v>
                </c:pt>
                <c:pt idx="14">
                  <c:v>8.39</c:v>
                </c:pt>
                <c:pt idx="15">
                  <c:v>8.2370000000000001</c:v>
                </c:pt>
                <c:pt idx="16">
                  <c:v>7.9480000000000004</c:v>
                </c:pt>
                <c:pt idx="17">
                  <c:v>7.04</c:v>
                </c:pt>
                <c:pt idx="18">
                  <c:v>6.6470000000000002</c:v>
                </c:pt>
                <c:pt idx="19">
                  <c:v>6.649</c:v>
                </c:pt>
                <c:pt idx="20">
                  <c:v>6.4829999999999997</c:v>
                </c:pt>
                <c:pt idx="21">
                  <c:v>5.9619999999999997</c:v>
                </c:pt>
                <c:pt idx="22">
                  <c:v>5.9729999999999999</c:v>
                </c:pt>
                <c:pt idx="23">
                  <c:v>5.88</c:v>
                </c:pt>
                <c:pt idx="24">
                  <c:v>5.8029999999999999</c:v>
                </c:pt>
                <c:pt idx="25">
                  <c:v>5.7720000000000002</c:v>
                </c:pt>
                <c:pt idx="26">
                  <c:v>5.7759999999999998</c:v>
                </c:pt>
                <c:pt idx="27">
                  <c:v>5.7949999999999999</c:v>
                </c:pt>
                <c:pt idx="28">
                  <c:v>6.1139999999999999</c:v>
                </c:pt>
                <c:pt idx="29">
                  <c:v>7.8979999999999997</c:v>
                </c:pt>
                <c:pt idx="30">
                  <c:v>7.2489999999999997</c:v>
                </c:pt>
                <c:pt idx="31">
                  <c:v>8.0180000000000007</c:v>
                </c:pt>
                <c:pt idx="32">
                  <c:v>7.7560000000000002</c:v>
                </c:pt>
                <c:pt idx="33">
                  <c:v>8.9949999999999992</c:v>
                </c:pt>
                <c:pt idx="34">
                  <c:v>7.4210000000000003</c:v>
                </c:pt>
                <c:pt idx="35">
                  <c:v>8.2240000000000002</c:v>
                </c:pt>
                <c:pt idx="36">
                  <c:v>10.68</c:v>
                </c:pt>
                <c:pt idx="37">
                  <c:v>11.656000000000001</c:v>
                </c:pt>
                <c:pt idx="38">
                  <c:v>11.635</c:v>
                </c:pt>
                <c:pt idx="39">
                  <c:v>8.5289999999999999</c:v>
                </c:pt>
                <c:pt idx="40">
                  <c:v>11.472</c:v>
                </c:pt>
                <c:pt idx="41">
                  <c:v>11.500999999999999</c:v>
                </c:pt>
                <c:pt idx="42">
                  <c:v>11.327</c:v>
                </c:pt>
                <c:pt idx="43">
                  <c:v>10.237</c:v>
                </c:pt>
                <c:pt idx="44">
                  <c:v>8.8829999999999991</c:v>
                </c:pt>
                <c:pt idx="45">
                  <c:v>8.3569999999999993</c:v>
                </c:pt>
                <c:pt idx="46">
                  <c:v>10.308999999999999</c:v>
                </c:pt>
                <c:pt idx="47">
                  <c:v>10.318</c:v>
                </c:pt>
                <c:pt idx="48">
                  <c:v>10.294</c:v>
                </c:pt>
                <c:pt idx="49">
                  <c:v>10.307</c:v>
                </c:pt>
                <c:pt idx="50">
                  <c:v>10.305</c:v>
                </c:pt>
                <c:pt idx="51">
                  <c:v>10.304</c:v>
                </c:pt>
                <c:pt idx="52">
                  <c:v>10.288</c:v>
                </c:pt>
                <c:pt idx="53">
                  <c:v>10.288</c:v>
                </c:pt>
                <c:pt idx="54">
                  <c:v>10.289</c:v>
                </c:pt>
                <c:pt idx="55">
                  <c:v>10.29</c:v>
                </c:pt>
                <c:pt idx="56">
                  <c:v>10.291</c:v>
                </c:pt>
                <c:pt idx="57">
                  <c:v>10.292999999999999</c:v>
                </c:pt>
                <c:pt idx="58">
                  <c:v>10.276</c:v>
                </c:pt>
                <c:pt idx="59">
                  <c:v>10.327999999999999</c:v>
                </c:pt>
                <c:pt idx="60">
                  <c:v>10.013999999999999</c:v>
                </c:pt>
                <c:pt idx="61">
                  <c:v>7.8250000000000002</c:v>
                </c:pt>
                <c:pt idx="62">
                  <c:v>4.2190000000000003</c:v>
                </c:pt>
                <c:pt idx="63">
                  <c:v>3.0840000000000001</c:v>
                </c:pt>
                <c:pt idx="64">
                  <c:v>2.8820000000000001</c:v>
                </c:pt>
                <c:pt idx="65">
                  <c:v>1.302</c:v>
                </c:pt>
                <c:pt idx="66">
                  <c:v>0.39500000000000002</c:v>
                </c:pt>
                <c:pt idx="67">
                  <c:v>0.48299999999999998</c:v>
                </c:pt>
              </c:numCache>
            </c:numRef>
          </c:yVal>
        </c:ser>
        <c:axId val="106628224"/>
        <c:axId val="106630144"/>
      </c:scatterChart>
      <c:valAx>
        <c:axId val="106628224"/>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6630144"/>
        <c:crosses val="autoZero"/>
        <c:crossBetween val="midCat"/>
      </c:valAx>
      <c:valAx>
        <c:axId val="106630144"/>
        <c:scaling>
          <c:orientation val="minMax"/>
        </c:scaling>
        <c:axPos val="l"/>
        <c:title>
          <c:tx>
            <c:rich>
              <a:bodyPr/>
              <a:lstStyle/>
              <a:p>
                <a:pPr>
                  <a:defRPr/>
                </a:pPr>
                <a:r>
                  <a:rPr lang="en-US"/>
                  <a:t>Water depth, ft</a:t>
                </a:r>
              </a:p>
            </c:rich>
          </c:tx>
          <c:layout/>
        </c:title>
        <c:numFmt formatCode="General" sourceLinked="1"/>
        <c:majorTickMark val="none"/>
        <c:tickLblPos val="nextTo"/>
        <c:crossAx val="106628224"/>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a:t>
            </a:r>
            <a:r>
              <a:rPr lang="en-US" baseline="0"/>
              <a:t> 205.95(2): Water temperature profile</a:t>
            </a:r>
            <a:endParaRPr lang="en-US"/>
          </a:p>
        </c:rich>
      </c:tx>
      <c:layout/>
    </c:title>
    <c:plotArea>
      <c:layout/>
      <c:scatterChart>
        <c:scatterStyle val="lineMarker"/>
        <c:ser>
          <c:idx val="0"/>
          <c:order val="0"/>
          <c:spPr>
            <a:ln w="28575">
              <a:noFill/>
            </a:ln>
          </c:spPr>
          <c:xVal>
            <c:numRef>
              <c:f>'sjr205.95(2)_"opt1"'!$B$8:$B$59</c:f>
              <c:numCache>
                <c:formatCode>General</c:formatCode>
                <c:ptCount val="52"/>
                <c:pt idx="0">
                  <c:v>85.31</c:v>
                </c:pt>
                <c:pt idx="1">
                  <c:v>84.58</c:v>
                </c:pt>
                <c:pt idx="2">
                  <c:v>80.989999999999995</c:v>
                </c:pt>
                <c:pt idx="3">
                  <c:v>79.94</c:v>
                </c:pt>
                <c:pt idx="4">
                  <c:v>79.34</c:v>
                </c:pt>
                <c:pt idx="5">
                  <c:v>79.319999999999993</c:v>
                </c:pt>
                <c:pt idx="6">
                  <c:v>78.41</c:v>
                </c:pt>
                <c:pt idx="7">
                  <c:v>77.75</c:v>
                </c:pt>
                <c:pt idx="8">
                  <c:v>77.27</c:v>
                </c:pt>
                <c:pt idx="9">
                  <c:v>77.010000000000005</c:v>
                </c:pt>
                <c:pt idx="10">
                  <c:v>76.87</c:v>
                </c:pt>
                <c:pt idx="11">
                  <c:v>76.63</c:v>
                </c:pt>
                <c:pt idx="12">
                  <c:v>76.37</c:v>
                </c:pt>
                <c:pt idx="13">
                  <c:v>76.040000000000006</c:v>
                </c:pt>
                <c:pt idx="14">
                  <c:v>76.02</c:v>
                </c:pt>
                <c:pt idx="15">
                  <c:v>76.03</c:v>
                </c:pt>
                <c:pt idx="16">
                  <c:v>76.06</c:v>
                </c:pt>
                <c:pt idx="17">
                  <c:v>76.099999999999994</c:v>
                </c:pt>
                <c:pt idx="18">
                  <c:v>76.12</c:v>
                </c:pt>
                <c:pt idx="19">
                  <c:v>76.13</c:v>
                </c:pt>
                <c:pt idx="20">
                  <c:v>76.16</c:v>
                </c:pt>
                <c:pt idx="21">
                  <c:v>76.180000000000007</c:v>
                </c:pt>
                <c:pt idx="22">
                  <c:v>76.2</c:v>
                </c:pt>
                <c:pt idx="23">
                  <c:v>76.22</c:v>
                </c:pt>
                <c:pt idx="24">
                  <c:v>76.22</c:v>
                </c:pt>
                <c:pt idx="25">
                  <c:v>76.23</c:v>
                </c:pt>
                <c:pt idx="26">
                  <c:v>76.23</c:v>
                </c:pt>
                <c:pt idx="27">
                  <c:v>76.239999999999995</c:v>
                </c:pt>
                <c:pt idx="28">
                  <c:v>76.260000000000005</c:v>
                </c:pt>
                <c:pt idx="29">
                  <c:v>76.27</c:v>
                </c:pt>
                <c:pt idx="30">
                  <c:v>76.260000000000005</c:v>
                </c:pt>
                <c:pt idx="31">
                  <c:v>76.27</c:v>
                </c:pt>
                <c:pt idx="32">
                  <c:v>76.260000000000005</c:v>
                </c:pt>
                <c:pt idx="33">
                  <c:v>76.260000000000005</c:v>
                </c:pt>
                <c:pt idx="34">
                  <c:v>76.27</c:v>
                </c:pt>
                <c:pt idx="35">
                  <c:v>76.260000000000005</c:v>
                </c:pt>
                <c:pt idx="36">
                  <c:v>76.260000000000005</c:v>
                </c:pt>
                <c:pt idx="37">
                  <c:v>76.260000000000005</c:v>
                </c:pt>
                <c:pt idx="38">
                  <c:v>76.27</c:v>
                </c:pt>
                <c:pt idx="39">
                  <c:v>76.27</c:v>
                </c:pt>
                <c:pt idx="40">
                  <c:v>76.25</c:v>
                </c:pt>
                <c:pt idx="41">
                  <c:v>76.260000000000005</c:v>
                </c:pt>
                <c:pt idx="42">
                  <c:v>76.27</c:v>
                </c:pt>
                <c:pt idx="43">
                  <c:v>76.260000000000005</c:v>
                </c:pt>
                <c:pt idx="44">
                  <c:v>76.260000000000005</c:v>
                </c:pt>
                <c:pt idx="45">
                  <c:v>76.31</c:v>
                </c:pt>
                <c:pt idx="46">
                  <c:v>76.42</c:v>
                </c:pt>
                <c:pt idx="47">
                  <c:v>76.58</c:v>
                </c:pt>
                <c:pt idx="48">
                  <c:v>76.680000000000007</c:v>
                </c:pt>
                <c:pt idx="49">
                  <c:v>76.959999999999994</c:v>
                </c:pt>
                <c:pt idx="50">
                  <c:v>77.95</c:v>
                </c:pt>
                <c:pt idx="51">
                  <c:v>78.63</c:v>
                </c:pt>
              </c:numCache>
            </c:numRef>
          </c:xVal>
          <c:yVal>
            <c:numRef>
              <c:f>'sjr205.95(2)_"opt1"'!$C$8:$C$59</c:f>
              <c:numCache>
                <c:formatCode>General</c:formatCode>
                <c:ptCount val="52"/>
                <c:pt idx="0">
                  <c:v>0.17299999999999999</c:v>
                </c:pt>
                <c:pt idx="1">
                  <c:v>1.2869999999999999</c:v>
                </c:pt>
                <c:pt idx="2">
                  <c:v>2.2730000000000001</c:v>
                </c:pt>
                <c:pt idx="3">
                  <c:v>3.0230000000000001</c:v>
                </c:pt>
                <c:pt idx="4">
                  <c:v>4.1130000000000004</c:v>
                </c:pt>
                <c:pt idx="5">
                  <c:v>4.99</c:v>
                </c:pt>
                <c:pt idx="6">
                  <c:v>6.4770000000000003</c:v>
                </c:pt>
                <c:pt idx="7">
                  <c:v>7.4939999999999998</c:v>
                </c:pt>
                <c:pt idx="8">
                  <c:v>10.214</c:v>
                </c:pt>
                <c:pt idx="9">
                  <c:v>12.99</c:v>
                </c:pt>
                <c:pt idx="10">
                  <c:v>16.82</c:v>
                </c:pt>
                <c:pt idx="11">
                  <c:v>20.605</c:v>
                </c:pt>
                <c:pt idx="12">
                  <c:v>20.811</c:v>
                </c:pt>
                <c:pt idx="13">
                  <c:v>20.866</c:v>
                </c:pt>
                <c:pt idx="14">
                  <c:v>20.898</c:v>
                </c:pt>
                <c:pt idx="15">
                  <c:v>20.908999999999999</c:v>
                </c:pt>
                <c:pt idx="16">
                  <c:v>20.931999999999999</c:v>
                </c:pt>
                <c:pt idx="17">
                  <c:v>20.952000000000002</c:v>
                </c:pt>
                <c:pt idx="18">
                  <c:v>20.97</c:v>
                </c:pt>
                <c:pt idx="19">
                  <c:v>20.984999999999999</c:v>
                </c:pt>
                <c:pt idx="20">
                  <c:v>20.983000000000001</c:v>
                </c:pt>
                <c:pt idx="21">
                  <c:v>20.995999999999999</c:v>
                </c:pt>
                <c:pt idx="22">
                  <c:v>21.007000000000001</c:v>
                </c:pt>
                <c:pt idx="23">
                  <c:v>21.018000000000001</c:v>
                </c:pt>
                <c:pt idx="24">
                  <c:v>21.010999999999999</c:v>
                </c:pt>
                <c:pt idx="25">
                  <c:v>21.02</c:v>
                </c:pt>
                <c:pt idx="26">
                  <c:v>21.029</c:v>
                </c:pt>
                <c:pt idx="27">
                  <c:v>21.036999999999999</c:v>
                </c:pt>
                <c:pt idx="28">
                  <c:v>21.044</c:v>
                </c:pt>
                <c:pt idx="29">
                  <c:v>21.033999999999999</c:v>
                </c:pt>
                <c:pt idx="30">
                  <c:v>21.04</c:v>
                </c:pt>
                <c:pt idx="31">
                  <c:v>21.045999999999999</c:v>
                </c:pt>
                <c:pt idx="32">
                  <c:v>21.050999999999998</c:v>
                </c:pt>
                <c:pt idx="33">
                  <c:v>21.04</c:v>
                </c:pt>
                <c:pt idx="34">
                  <c:v>21.044</c:v>
                </c:pt>
                <c:pt idx="35">
                  <c:v>21.048999999999999</c:v>
                </c:pt>
                <c:pt idx="36">
                  <c:v>21.053999999999998</c:v>
                </c:pt>
                <c:pt idx="37">
                  <c:v>21.056999999999999</c:v>
                </c:pt>
                <c:pt idx="38">
                  <c:v>21.06</c:v>
                </c:pt>
                <c:pt idx="39">
                  <c:v>21.047999999999998</c:v>
                </c:pt>
                <c:pt idx="40">
                  <c:v>21.035</c:v>
                </c:pt>
                <c:pt idx="41">
                  <c:v>20.888000000000002</c:v>
                </c:pt>
                <c:pt idx="42">
                  <c:v>20.925000000000001</c:v>
                </c:pt>
                <c:pt idx="43">
                  <c:v>20.928000000000001</c:v>
                </c:pt>
                <c:pt idx="44">
                  <c:v>20.431000000000001</c:v>
                </c:pt>
                <c:pt idx="45">
                  <c:v>19.119</c:v>
                </c:pt>
                <c:pt idx="46">
                  <c:v>16.024999999999999</c:v>
                </c:pt>
                <c:pt idx="47">
                  <c:v>11.714</c:v>
                </c:pt>
                <c:pt idx="48">
                  <c:v>8.468</c:v>
                </c:pt>
                <c:pt idx="49">
                  <c:v>5.6189999999999998</c:v>
                </c:pt>
                <c:pt idx="50">
                  <c:v>3.915</c:v>
                </c:pt>
                <c:pt idx="51">
                  <c:v>2.2029999999999998</c:v>
                </c:pt>
              </c:numCache>
            </c:numRef>
          </c:yVal>
        </c:ser>
        <c:axId val="62046208"/>
        <c:axId val="62048128"/>
      </c:scatterChart>
      <c:valAx>
        <c:axId val="62046208"/>
        <c:scaling>
          <c:orientation val="minMax"/>
        </c:scaling>
        <c:axPos val="b"/>
        <c:title>
          <c:tx>
            <c:rich>
              <a:bodyPr/>
              <a:lstStyle/>
              <a:p>
                <a:pPr>
                  <a:defRPr/>
                </a:pPr>
                <a:r>
                  <a:rPr lang="en-US"/>
                  <a:t>Water</a:t>
                </a:r>
                <a:r>
                  <a:rPr lang="en-US" baseline="0"/>
                  <a:t> temperature, deg F</a:t>
                </a:r>
                <a:endParaRPr lang="en-US"/>
              </a:p>
            </c:rich>
          </c:tx>
          <c:layout/>
        </c:title>
        <c:numFmt formatCode="General" sourceLinked="1"/>
        <c:majorTickMark val="none"/>
        <c:tickLblPos val="nextTo"/>
        <c:crossAx val="62048128"/>
        <c:crosses val="autoZero"/>
        <c:crossBetween val="midCat"/>
      </c:valAx>
      <c:valAx>
        <c:axId val="62048128"/>
        <c:scaling>
          <c:orientation val="minMax"/>
        </c:scaling>
        <c:axPos val="l"/>
        <c:title>
          <c:tx>
            <c:rich>
              <a:bodyPr/>
              <a:lstStyle/>
              <a:p>
                <a:pPr>
                  <a:defRPr/>
                </a:pPr>
                <a:r>
                  <a:rPr lang="en-US"/>
                  <a:t>Water depth, ft</a:t>
                </a:r>
              </a:p>
            </c:rich>
          </c:tx>
          <c:layout/>
        </c:title>
        <c:numFmt formatCode="General" sourceLinked="1"/>
        <c:majorTickMark val="none"/>
        <c:tickLblPos val="nextTo"/>
        <c:crossAx val="62046208"/>
        <c:crosses val="autoZero"/>
        <c:crossBetween val="midCat"/>
      </c:valAx>
    </c:plotArea>
    <c:plotVisOnly val="1"/>
  </c:chart>
  <c:printSettings>
    <c:headerFooter/>
    <c:pageMargins b="0.75000000000000089" l="0.70000000000000062" r="0.70000000000000062" t="0.75000000000000089" header="0.30000000000000032" footer="0.30000000000000032"/>
    <c:pageSetup/>
  </c:printSettings>
</c:chartSpace>
</file>

<file path=xl/charts/chart14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29.25(3):  Water temperature profile</a:t>
            </a:r>
          </a:p>
        </c:rich>
      </c:tx>
      <c:layout/>
    </c:title>
    <c:plotArea>
      <c:layout/>
      <c:scatterChart>
        <c:scatterStyle val="lineMarker"/>
        <c:ser>
          <c:idx val="0"/>
          <c:order val="0"/>
          <c:spPr>
            <a:ln w="28575">
              <a:noFill/>
            </a:ln>
          </c:spPr>
          <c:xVal>
            <c:numRef>
              <c:f>'esb29.25(3)_"opt3"'!$B$10:$B$51</c:f>
              <c:numCache>
                <c:formatCode>General</c:formatCode>
                <c:ptCount val="42"/>
                <c:pt idx="0">
                  <c:v>85.02</c:v>
                </c:pt>
                <c:pt idx="1">
                  <c:v>78.5</c:v>
                </c:pt>
                <c:pt idx="2">
                  <c:v>77.489999999999995</c:v>
                </c:pt>
                <c:pt idx="3">
                  <c:v>77.040000000000006</c:v>
                </c:pt>
                <c:pt idx="4">
                  <c:v>75.97</c:v>
                </c:pt>
                <c:pt idx="5">
                  <c:v>71.59</c:v>
                </c:pt>
                <c:pt idx="6">
                  <c:v>67.319999999999993</c:v>
                </c:pt>
                <c:pt idx="7">
                  <c:v>66.88</c:v>
                </c:pt>
                <c:pt idx="8">
                  <c:v>66.72</c:v>
                </c:pt>
                <c:pt idx="9">
                  <c:v>66.72</c:v>
                </c:pt>
                <c:pt idx="10">
                  <c:v>66.84</c:v>
                </c:pt>
                <c:pt idx="11">
                  <c:v>66.92</c:v>
                </c:pt>
                <c:pt idx="12">
                  <c:v>67.03</c:v>
                </c:pt>
                <c:pt idx="13">
                  <c:v>67.09</c:v>
                </c:pt>
                <c:pt idx="14">
                  <c:v>67.19</c:v>
                </c:pt>
                <c:pt idx="15">
                  <c:v>67.28</c:v>
                </c:pt>
                <c:pt idx="16">
                  <c:v>67.349999999999994</c:v>
                </c:pt>
                <c:pt idx="17">
                  <c:v>67.42</c:v>
                </c:pt>
                <c:pt idx="18">
                  <c:v>67.47</c:v>
                </c:pt>
                <c:pt idx="19">
                  <c:v>67.540000000000006</c:v>
                </c:pt>
                <c:pt idx="20">
                  <c:v>67.58</c:v>
                </c:pt>
                <c:pt idx="21">
                  <c:v>67.62</c:v>
                </c:pt>
                <c:pt idx="22">
                  <c:v>67.64</c:v>
                </c:pt>
                <c:pt idx="23">
                  <c:v>67.599999999999994</c:v>
                </c:pt>
                <c:pt idx="24">
                  <c:v>67.45</c:v>
                </c:pt>
                <c:pt idx="25">
                  <c:v>67.010000000000005</c:v>
                </c:pt>
                <c:pt idx="26">
                  <c:v>66.83</c:v>
                </c:pt>
                <c:pt idx="27">
                  <c:v>66.42</c:v>
                </c:pt>
                <c:pt idx="28">
                  <c:v>66.42</c:v>
                </c:pt>
                <c:pt idx="29">
                  <c:v>66.459999999999994</c:v>
                </c:pt>
                <c:pt idx="30">
                  <c:v>66.489999999999995</c:v>
                </c:pt>
                <c:pt idx="31">
                  <c:v>66.55</c:v>
                </c:pt>
                <c:pt idx="32">
                  <c:v>66.66</c:v>
                </c:pt>
                <c:pt idx="33">
                  <c:v>69.08</c:v>
                </c:pt>
                <c:pt idx="34">
                  <c:v>69.66</c:v>
                </c:pt>
                <c:pt idx="35">
                  <c:v>72.400000000000006</c:v>
                </c:pt>
                <c:pt idx="36">
                  <c:v>75.209999999999994</c:v>
                </c:pt>
                <c:pt idx="37">
                  <c:v>76.599999999999994</c:v>
                </c:pt>
                <c:pt idx="38">
                  <c:v>77.650000000000006</c:v>
                </c:pt>
                <c:pt idx="39">
                  <c:v>80.069999999999993</c:v>
                </c:pt>
                <c:pt idx="40">
                  <c:v>84.12</c:v>
                </c:pt>
                <c:pt idx="41">
                  <c:v>84.21</c:v>
                </c:pt>
              </c:numCache>
            </c:numRef>
          </c:xVal>
          <c:yVal>
            <c:numRef>
              <c:f>'esb29.25(3)_"opt3"'!$C$10:$C$51</c:f>
              <c:numCache>
                <c:formatCode>General</c:formatCode>
                <c:ptCount val="42"/>
                <c:pt idx="0">
                  <c:v>0.96099999999999997</c:v>
                </c:pt>
                <c:pt idx="1">
                  <c:v>3.2120000000000002</c:v>
                </c:pt>
                <c:pt idx="2">
                  <c:v>4.3360000000000003</c:v>
                </c:pt>
                <c:pt idx="3">
                  <c:v>6.1379999999999999</c:v>
                </c:pt>
                <c:pt idx="4">
                  <c:v>7.3109999999999999</c:v>
                </c:pt>
                <c:pt idx="5">
                  <c:v>11.459</c:v>
                </c:pt>
                <c:pt idx="6">
                  <c:v>12.981</c:v>
                </c:pt>
                <c:pt idx="7">
                  <c:v>12.904</c:v>
                </c:pt>
                <c:pt idx="8">
                  <c:v>12.971</c:v>
                </c:pt>
                <c:pt idx="9">
                  <c:v>13.016999999999999</c:v>
                </c:pt>
                <c:pt idx="10">
                  <c:v>13.071</c:v>
                </c:pt>
                <c:pt idx="11">
                  <c:v>13.115</c:v>
                </c:pt>
                <c:pt idx="12">
                  <c:v>13.066000000000001</c:v>
                </c:pt>
                <c:pt idx="13">
                  <c:v>13.108000000000001</c:v>
                </c:pt>
                <c:pt idx="14">
                  <c:v>13.145</c:v>
                </c:pt>
                <c:pt idx="15">
                  <c:v>13.191000000000001</c:v>
                </c:pt>
                <c:pt idx="16">
                  <c:v>13.212999999999999</c:v>
                </c:pt>
                <c:pt idx="17">
                  <c:v>13.244</c:v>
                </c:pt>
                <c:pt idx="18">
                  <c:v>13.269</c:v>
                </c:pt>
                <c:pt idx="19">
                  <c:v>13.305</c:v>
                </c:pt>
                <c:pt idx="20">
                  <c:v>13.319000000000001</c:v>
                </c:pt>
                <c:pt idx="21">
                  <c:v>13.345000000000001</c:v>
                </c:pt>
                <c:pt idx="22">
                  <c:v>13.368</c:v>
                </c:pt>
                <c:pt idx="23">
                  <c:v>13.42</c:v>
                </c:pt>
                <c:pt idx="24">
                  <c:v>13.537000000000001</c:v>
                </c:pt>
                <c:pt idx="25">
                  <c:v>13.673999999999999</c:v>
                </c:pt>
                <c:pt idx="26">
                  <c:v>13.727</c:v>
                </c:pt>
                <c:pt idx="27">
                  <c:v>13.835000000000001</c:v>
                </c:pt>
                <c:pt idx="28">
                  <c:v>13.835000000000001</c:v>
                </c:pt>
                <c:pt idx="29">
                  <c:v>13.849</c:v>
                </c:pt>
                <c:pt idx="30">
                  <c:v>13.862</c:v>
                </c:pt>
                <c:pt idx="31">
                  <c:v>11.218999999999999</c:v>
                </c:pt>
                <c:pt idx="32">
                  <c:v>9.81</c:v>
                </c:pt>
                <c:pt idx="33">
                  <c:v>10.632</c:v>
                </c:pt>
                <c:pt idx="34">
                  <c:v>9.4260000000000002</c:v>
                </c:pt>
                <c:pt idx="35">
                  <c:v>7.4340000000000002</c:v>
                </c:pt>
                <c:pt idx="36">
                  <c:v>5.7149999999999999</c:v>
                </c:pt>
                <c:pt idx="37">
                  <c:v>3.7429999999999999</c:v>
                </c:pt>
                <c:pt idx="38">
                  <c:v>1.8660000000000001</c:v>
                </c:pt>
                <c:pt idx="39">
                  <c:v>1.274</c:v>
                </c:pt>
                <c:pt idx="40">
                  <c:v>0.5</c:v>
                </c:pt>
                <c:pt idx="41">
                  <c:v>0.81699999999999995</c:v>
                </c:pt>
              </c:numCache>
            </c:numRef>
          </c:yVal>
        </c:ser>
        <c:axId val="108802048"/>
        <c:axId val="108803968"/>
      </c:scatterChart>
      <c:valAx>
        <c:axId val="108802048"/>
        <c:scaling>
          <c:orientation val="minMax"/>
          <c:min val="60"/>
        </c:scaling>
        <c:axPos val="b"/>
        <c:title>
          <c:tx>
            <c:rich>
              <a:bodyPr/>
              <a:lstStyle/>
              <a:p>
                <a:pPr>
                  <a:defRPr/>
                </a:pPr>
                <a:r>
                  <a:rPr lang="en-US"/>
                  <a:t>Water temperature, deg F</a:t>
                </a:r>
              </a:p>
            </c:rich>
          </c:tx>
          <c:layout/>
        </c:title>
        <c:numFmt formatCode="General" sourceLinked="1"/>
        <c:majorTickMark val="none"/>
        <c:tickLblPos val="nextTo"/>
        <c:crossAx val="108803968"/>
        <c:crosses val="autoZero"/>
        <c:crossBetween val="midCat"/>
      </c:valAx>
      <c:valAx>
        <c:axId val="108803968"/>
        <c:scaling>
          <c:orientation val="minMax"/>
        </c:scaling>
        <c:axPos val="l"/>
        <c:title>
          <c:tx>
            <c:rich>
              <a:bodyPr/>
              <a:lstStyle/>
              <a:p>
                <a:pPr>
                  <a:defRPr/>
                </a:pPr>
                <a:r>
                  <a:rPr lang="en-US"/>
                  <a:t>Water depth, ft</a:t>
                </a:r>
              </a:p>
            </c:rich>
          </c:tx>
          <c:layout/>
        </c:title>
        <c:numFmt formatCode="General" sourceLinked="1"/>
        <c:majorTickMark val="none"/>
        <c:tickLblPos val="nextTo"/>
        <c:crossAx val="108802048"/>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4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29.25(3):  Conductivity profile</a:t>
            </a:r>
          </a:p>
        </c:rich>
      </c:tx>
      <c:layout/>
    </c:title>
    <c:plotArea>
      <c:layout/>
      <c:scatterChart>
        <c:scatterStyle val="lineMarker"/>
        <c:ser>
          <c:idx val="0"/>
          <c:order val="0"/>
          <c:spPr>
            <a:ln w="28575">
              <a:noFill/>
            </a:ln>
          </c:spPr>
          <c:xVal>
            <c:numRef>
              <c:f>'esb29.25(3)_"opt3"'!$E$10:$E$51</c:f>
              <c:numCache>
                <c:formatCode>General</c:formatCode>
                <c:ptCount val="42"/>
                <c:pt idx="0">
                  <c:v>890.1</c:v>
                </c:pt>
                <c:pt idx="1">
                  <c:v>921.7</c:v>
                </c:pt>
                <c:pt idx="2">
                  <c:v>927.8</c:v>
                </c:pt>
                <c:pt idx="3">
                  <c:v>925.3</c:v>
                </c:pt>
                <c:pt idx="4">
                  <c:v>931.2</c:v>
                </c:pt>
                <c:pt idx="5">
                  <c:v>1103</c:v>
                </c:pt>
                <c:pt idx="6">
                  <c:v>1212</c:v>
                </c:pt>
                <c:pt idx="7">
                  <c:v>1224</c:v>
                </c:pt>
                <c:pt idx="8">
                  <c:v>1243</c:v>
                </c:pt>
                <c:pt idx="9">
                  <c:v>1246</c:v>
                </c:pt>
                <c:pt idx="10">
                  <c:v>1251</c:v>
                </c:pt>
                <c:pt idx="11">
                  <c:v>1254</c:v>
                </c:pt>
                <c:pt idx="12">
                  <c:v>1251</c:v>
                </c:pt>
                <c:pt idx="13">
                  <c:v>1247</c:v>
                </c:pt>
                <c:pt idx="14">
                  <c:v>1245</c:v>
                </c:pt>
                <c:pt idx="15">
                  <c:v>1245</c:v>
                </c:pt>
                <c:pt idx="16">
                  <c:v>1244</c:v>
                </c:pt>
                <c:pt idx="17">
                  <c:v>1244</c:v>
                </c:pt>
                <c:pt idx="18">
                  <c:v>1244</c:v>
                </c:pt>
                <c:pt idx="19">
                  <c:v>1243</c:v>
                </c:pt>
                <c:pt idx="20">
                  <c:v>1243</c:v>
                </c:pt>
                <c:pt idx="21">
                  <c:v>1243</c:v>
                </c:pt>
                <c:pt idx="22">
                  <c:v>1243</c:v>
                </c:pt>
                <c:pt idx="23">
                  <c:v>1230</c:v>
                </c:pt>
                <c:pt idx="24">
                  <c:v>1186</c:v>
                </c:pt>
                <c:pt idx="25">
                  <c:v>1134</c:v>
                </c:pt>
                <c:pt idx="26">
                  <c:v>1338</c:v>
                </c:pt>
                <c:pt idx="27">
                  <c:v>1364</c:v>
                </c:pt>
                <c:pt idx="28">
                  <c:v>1365</c:v>
                </c:pt>
                <c:pt idx="29">
                  <c:v>1364</c:v>
                </c:pt>
                <c:pt idx="30">
                  <c:v>1363</c:v>
                </c:pt>
                <c:pt idx="31">
                  <c:v>1362</c:v>
                </c:pt>
                <c:pt idx="32">
                  <c:v>1093</c:v>
                </c:pt>
                <c:pt idx="33">
                  <c:v>1081</c:v>
                </c:pt>
                <c:pt idx="34">
                  <c:v>1037</c:v>
                </c:pt>
                <c:pt idx="35">
                  <c:v>966.4</c:v>
                </c:pt>
                <c:pt idx="36">
                  <c:v>934.9</c:v>
                </c:pt>
                <c:pt idx="37">
                  <c:v>929</c:v>
                </c:pt>
                <c:pt idx="38">
                  <c:v>926.8</c:v>
                </c:pt>
                <c:pt idx="39">
                  <c:v>925.3</c:v>
                </c:pt>
                <c:pt idx="40">
                  <c:v>930.4</c:v>
                </c:pt>
                <c:pt idx="41">
                  <c:v>927.6</c:v>
                </c:pt>
              </c:numCache>
            </c:numRef>
          </c:xVal>
          <c:yVal>
            <c:numRef>
              <c:f>'esb29.25(3)_"opt3"'!$C$10:$C$51</c:f>
              <c:numCache>
                <c:formatCode>General</c:formatCode>
                <c:ptCount val="42"/>
                <c:pt idx="0">
                  <c:v>0.96099999999999997</c:v>
                </c:pt>
                <c:pt idx="1">
                  <c:v>3.2120000000000002</c:v>
                </c:pt>
                <c:pt idx="2">
                  <c:v>4.3360000000000003</c:v>
                </c:pt>
                <c:pt idx="3">
                  <c:v>6.1379999999999999</c:v>
                </c:pt>
                <c:pt idx="4">
                  <c:v>7.3109999999999999</c:v>
                </c:pt>
                <c:pt idx="5">
                  <c:v>11.459</c:v>
                </c:pt>
                <c:pt idx="6">
                  <c:v>12.981</c:v>
                </c:pt>
                <c:pt idx="7">
                  <c:v>12.904</c:v>
                </c:pt>
                <c:pt idx="8">
                  <c:v>12.971</c:v>
                </c:pt>
                <c:pt idx="9">
                  <c:v>13.016999999999999</c:v>
                </c:pt>
                <c:pt idx="10">
                  <c:v>13.071</c:v>
                </c:pt>
                <c:pt idx="11">
                  <c:v>13.115</c:v>
                </c:pt>
                <c:pt idx="12">
                  <c:v>13.066000000000001</c:v>
                </c:pt>
                <c:pt idx="13">
                  <c:v>13.108000000000001</c:v>
                </c:pt>
                <c:pt idx="14">
                  <c:v>13.145</c:v>
                </c:pt>
                <c:pt idx="15">
                  <c:v>13.191000000000001</c:v>
                </c:pt>
                <c:pt idx="16">
                  <c:v>13.212999999999999</c:v>
                </c:pt>
                <c:pt idx="17">
                  <c:v>13.244</c:v>
                </c:pt>
                <c:pt idx="18">
                  <c:v>13.269</c:v>
                </c:pt>
                <c:pt idx="19">
                  <c:v>13.305</c:v>
                </c:pt>
                <c:pt idx="20">
                  <c:v>13.319000000000001</c:v>
                </c:pt>
                <c:pt idx="21">
                  <c:v>13.345000000000001</c:v>
                </c:pt>
                <c:pt idx="22">
                  <c:v>13.368</c:v>
                </c:pt>
                <c:pt idx="23">
                  <c:v>13.42</c:v>
                </c:pt>
                <c:pt idx="24">
                  <c:v>13.537000000000001</c:v>
                </c:pt>
                <c:pt idx="25">
                  <c:v>13.673999999999999</c:v>
                </c:pt>
                <c:pt idx="26">
                  <c:v>13.727</c:v>
                </c:pt>
                <c:pt idx="27">
                  <c:v>13.835000000000001</c:v>
                </c:pt>
                <c:pt idx="28">
                  <c:v>13.835000000000001</c:v>
                </c:pt>
                <c:pt idx="29">
                  <c:v>13.849</c:v>
                </c:pt>
                <c:pt idx="30">
                  <c:v>13.862</c:v>
                </c:pt>
                <c:pt idx="31">
                  <c:v>11.218999999999999</c:v>
                </c:pt>
                <c:pt idx="32">
                  <c:v>9.81</c:v>
                </c:pt>
                <c:pt idx="33">
                  <c:v>10.632</c:v>
                </c:pt>
                <c:pt idx="34">
                  <c:v>9.4260000000000002</c:v>
                </c:pt>
                <c:pt idx="35">
                  <c:v>7.4340000000000002</c:v>
                </c:pt>
                <c:pt idx="36">
                  <c:v>5.7149999999999999</c:v>
                </c:pt>
                <c:pt idx="37">
                  <c:v>3.7429999999999999</c:v>
                </c:pt>
                <c:pt idx="38">
                  <c:v>1.8660000000000001</c:v>
                </c:pt>
                <c:pt idx="39">
                  <c:v>1.274</c:v>
                </c:pt>
                <c:pt idx="40">
                  <c:v>0.5</c:v>
                </c:pt>
                <c:pt idx="41">
                  <c:v>0.81699999999999995</c:v>
                </c:pt>
              </c:numCache>
            </c:numRef>
          </c:yVal>
        </c:ser>
        <c:axId val="108824832"/>
        <c:axId val="108839296"/>
      </c:scatterChart>
      <c:valAx>
        <c:axId val="108824832"/>
        <c:scaling>
          <c:orientation val="minMax"/>
          <c:min val="800"/>
        </c:scaling>
        <c:axPos val="b"/>
        <c:title>
          <c:tx>
            <c:rich>
              <a:bodyPr/>
              <a:lstStyle/>
              <a:p>
                <a:pPr>
                  <a:defRPr/>
                </a:pPr>
                <a:r>
                  <a:rPr lang="en-US"/>
                  <a:t>Conductivity, microSiemens/cm</a:t>
                </a:r>
              </a:p>
            </c:rich>
          </c:tx>
          <c:layout/>
        </c:title>
        <c:numFmt formatCode="General" sourceLinked="1"/>
        <c:majorTickMark val="none"/>
        <c:tickLblPos val="nextTo"/>
        <c:crossAx val="108839296"/>
        <c:crosses val="autoZero"/>
        <c:crossBetween val="midCat"/>
      </c:valAx>
      <c:valAx>
        <c:axId val="108839296"/>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108824832"/>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4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28.9:</a:t>
            </a:r>
            <a:r>
              <a:rPr lang="en-US" baseline="0"/>
              <a:t>  Water temperature profile</a:t>
            </a:r>
            <a:endParaRPr lang="en-US"/>
          </a:p>
        </c:rich>
      </c:tx>
      <c:layout/>
    </c:title>
    <c:plotArea>
      <c:layout/>
      <c:scatterChart>
        <c:scatterStyle val="lineMarker"/>
        <c:ser>
          <c:idx val="0"/>
          <c:order val="0"/>
          <c:spPr>
            <a:ln w="28575">
              <a:noFill/>
            </a:ln>
          </c:spPr>
          <c:xVal>
            <c:numRef>
              <c:f>'esb28.9'!$B$21:$B$71</c:f>
              <c:numCache>
                <c:formatCode>General</c:formatCode>
                <c:ptCount val="51"/>
                <c:pt idx="0">
                  <c:v>75.91</c:v>
                </c:pt>
                <c:pt idx="1">
                  <c:v>75.400000000000006</c:v>
                </c:pt>
                <c:pt idx="2">
                  <c:v>74.94</c:v>
                </c:pt>
                <c:pt idx="3">
                  <c:v>73.05</c:v>
                </c:pt>
                <c:pt idx="4">
                  <c:v>72.63</c:v>
                </c:pt>
                <c:pt idx="5">
                  <c:v>72.599999999999994</c:v>
                </c:pt>
                <c:pt idx="6">
                  <c:v>72.47</c:v>
                </c:pt>
                <c:pt idx="7">
                  <c:v>72.78</c:v>
                </c:pt>
                <c:pt idx="8">
                  <c:v>73.14</c:v>
                </c:pt>
                <c:pt idx="9">
                  <c:v>72.959999999999994</c:v>
                </c:pt>
                <c:pt idx="10">
                  <c:v>72.989999999999995</c:v>
                </c:pt>
                <c:pt idx="11">
                  <c:v>73.78</c:v>
                </c:pt>
                <c:pt idx="12">
                  <c:v>74.23</c:v>
                </c:pt>
                <c:pt idx="13">
                  <c:v>73.3</c:v>
                </c:pt>
                <c:pt idx="14">
                  <c:v>73.349999999999994</c:v>
                </c:pt>
                <c:pt idx="15">
                  <c:v>73.22</c:v>
                </c:pt>
                <c:pt idx="16">
                  <c:v>73.2</c:v>
                </c:pt>
                <c:pt idx="17">
                  <c:v>74.17</c:v>
                </c:pt>
                <c:pt idx="18">
                  <c:v>73.38</c:v>
                </c:pt>
                <c:pt idx="19">
                  <c:v>73.42</c:v>
                </c:pt>
                <c:pt idx="20">
                  <c:v>73.540000000000006</c:v>
                </c:pt>
                <c:pt idx="21">
                  <c:v>72.97</c:v>
                </c:pt>
                <c:pt idx="22">
                  <c:v>72.900000000000006</c:v>
                </c:pt>
                <c:pt idx="23">
                  <c:v>72.89</c:v>
                </c:pt>
                <c:pt idx="24">
                  <c:v>72.66</c:v>
                </c:pt>
                <c:pt idx="25">
                  <c:v>72.62</c:v>
                </c:pt>
                <c:pt idx="26">
                  <c:v>72.62</c:v>
                </c:pt>
                <c:pt idx="27">
                  <c:v>72.62</c:v>
                </c:pt>
                <c:pt idx="28">
                  <c:v>72.61</c:v>
                </c:pt>
                <c:pt idx="29">
                  <c:v>72.55</c:v>
                </c:pt>
                <c:pt idx="30">
                  <c:v>72.55</c:v>
                </c:pt>
                <c:pt idx="31">
                  <c:v>72.56</c:v>
                </c:pt>
                <c:pt idx="32">
                  <c:v>72.48</c:v>
                </c:pt>
                <c:pt idx="33">
                  <c:v>72.489999999999995</c:v>
                </c:pt>
                <c:pt idx="34">
                  <c:v>72.55</c:v>
                </c:pt>
                <c:pt idx="35">
                  <c:v>72.599999999999994</c:v>
                </c:pt>
                <c:pt idx="36">
                  <c:v>73.09</c:v>
                </c:pt>
                <c:pt idx="37">
                  <c:v>73.510000000000005</c:v>
                </c:pt>
                <c:pt idx="38">
                  <c:v>73.59</c:v>
                </c:pt>
                <c:pt idx="39">
                  <c:v>73.72</c:v>
                </c:pt>
                <c:pt idx="40">
                  <c:v>74.38</c:v>
                </c:pt>
                <c:pt idx="41">
                  <c:v>72.650000000000006</c:v>
                </c:pt>
                <c:pt idx="42">
                  <c:v>72.53</c:v>
                </c:pt>
                <c:pt idx="43">
                  <c:v>72.5</c:v>
                </c:pt>
                <c:pt idx="44">
                  <c:v>72.33</c:v>
                </c:pt>
                <c:pt idx="45">
                  <c:v>72.34</c:v>
                </c:pt>
                <c:pt idx="46">
                  <c:v>72.36</c:v>
                </c:pt>
                <c:pt idx="47">
                  <c:v>72.37</c:v>
                </c:pt>
                <c:pt idx="48">
                  <c:v>72.37</c:v>
                </c:pt>
                <c:pt idx="49">
                  <c:v>72.36</c:v>
                </c:pt>
                <c:pt idx="50">
                  <c:v>72.36</c:v>
                </c:pt>
              </c:numCache>
            </c:numRef>
          </c:xVal>
          <c:yVal>
            <c:numRef>
              <c:f>'esb28.9'!$C$21:$C$71</c:f>
              <c:numCache>
                <c:formatCode>General</c:formatCode>
                <c:ptCount val="51"/>
                <c:pt idx="0">
                  <c:v>3.0000000000000001E-3</c:v>
                </c:pt>
                <c:pt idx="1">
                  <c:v>0.19900000000000001</c:v>
                </c:pt>
                <c:pt idx="2">
                  <c:v>0.51400000000000001</c:v>
                </c:pt>
                <c:pt idx="3">
                  <c:v>2.1749999999999998</c:v>
                </c:pt>
                <c:pt idx="4">
                  <c:v>2.1709999999999998</c:v>
                </c:pt>
                <c:pt idx="5">
                  <c:v>2.3090000000000002</c:v>
                </c:pt>
                <c:pt idx="6">
                  <c:v>2.2559999999999998</c:v>
                </c:pt>
                <c:pt idx="7">
                  <c:v>1.8089999999999999</c:v>
                </c:pt>
                <c:pt idx="8">
                  <c:v>1.915</c:v>
                </c:pt>
                <c:pt idx="9">
                  <c:v>1.3380000000000001</c:v>
                </c:pt>
                <c:pt idx="10">
                  <c:v>1.7609999999999999</c:v>
                </c:pt>
                <c:pt idx="11">
                  <c:v>1.3009999999999999</c:v>
                </c:pt>
                <c:pt idx="12">
                  <c:v>1.274</c:v>
                </c:pt>
                <c:pt idx="13">
                  <c:v>1.694</c:v>
                </c:pt>
                <c:pt idx="14">
                  <c:v>1.712</c:v>
                </c:pt>
                <c:pt idx="15">
                  <c:v>1.5329999999999999</c:v>
                </c:pt>
                <c:pt idx="16">
                  <c:v>1.59</c:v>
                </c:pt>
                <c:pt idx="17">
                  <c:v>1.3160000000000001</c:v>
                </c:pt>
                <c:pt idx="18">
                  <c:v>1.8089999999999999</c:v>
                </c:pt>
                <c:pt idx="19">
                  <c:v>1.8160000000000001</c:v>
                </c:pt>
                <c:pt idx="20">
                  <c:v>1.2729999999999999</c:v>
                </c:pt>
                <c:pt idx="21">
                  <c:v>1.883</c:v>
                </c:pt>
                <c:pt idx="22">
                  <c:v>1.996</c:v>
                </c:pt>
                <c:pt idx="23">
                  <c:v>1.4450000000000001</c:v>
                </c:pt>
                <c:pt idx="24">
                  <c:v>2.1469999999999998</c:v>
                </c:pt>
                <c:pt idx="25">
                  <c:v>2.2000000000000002</c:v>
                </c:pt>
                <c:pt idx="26">
                  <c:v>2.2040000000000002</c:v>
                </c:pt>
                <c:pt idx="27">
                  <c:v>2.2749999999999999</c:v>
                </c:pt>
                <c:pt idx="28">
                  <c:v>2.8130000000000002</c:v>
                </c:pt>
                <c:pt idx="29">
                  <c:v>2.8180000000000001</c:v>
                </c:pt>
                <c:pt idx="30">
                  <c:v>2.823</c:v>
                </c:pt>
                <c:pt idx="31">
                  <c:v>2.8610000000000002</c:v>
                </c:pt>
                <c:pt idx="32">
                  <c:v>2.8650000000000002</c:v>
                </c:pt>
                <c:pt idx="33">
                  <c:v>2.8690000000000002</c:v>
                </c:pt>
                <c:pt idx="34">
                  <c:v>2.84</c:v>
                </c:pt>
                <c:pt idx="35">
                  <c:v>2.7930000000000001</c:v>
                </c:pt>
                <c:pt idx="36">
                  <c:v>2.0289999999999999</c:v>
                </c:pt>
                <c:pt idx="37">
                  <c:v>1.931</c:v>
                </c:pt>
                <c:pt idx="38">
                  <c:v>1.9950000000000001</c:v>
                </c:pt>
                <c:pt idx="39">
                  <c:v>1.173</c:v>
                </c:pt>
                <c:pt idx="40">
                  <c:v>0.89900000000000002</c:v>
                </c:pt>
                <c:pt idx="41">
                  <c:v>3.0219999999999998</c:v>
                </c:pt>
                <c:pt idx="42">
                  <c:v>3.03</c:v>
                </c:pt>
                <c:pt idx="43">
                  <c:v>2.0760000000000001</c:v>
                </c:pt>
                <c:pt idx="44">
                  <c:v>3.3620000000000001</c:v>
                </c:pt>
                <c:pt idx="45">
                  <c:v>2.6669999999999998</c:v>
                </c:pt>
                <c:pt idx="46">
                  <c:v>3.423</c:v>
                </c:pt>
                <c:pt idx="47">
                  <c:v>3.4140000000000001</c:v>
                </c:pt>
                <c:pt idx="48">
                  <c:v>3.4209999999999998</c:v>
                </c:pt>
                <c:pt idx="49">
                  <c:v>3.427</c:v>
                </c:pt>
                <c:pt idx="50">
                  <c:v>2.2330000000000001</c:v>
                </c:pt>
              </c:numCache>
            </c:numRef>
          </c:yVal>
        </c:ser>
        <c:axId val="107716992"/>
        <c:axId val="107718912"/>
      </c:scatterChart>
      <c:valAx>
        <c:axId val="107716992"/>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7718912"/>
        <c:crosses val="autoZero"/>
        <c:crossBetween val="midCat"/>
      </c:valAx>
      <c:valAx>
        <c:axId val="107718912"/>
        <c:scaling>
          <c:orientation val="minMax"/>
        </c:scaling>
        <c:axPos val="l"/>
        <c:title>
          <c:tx>
            <c:rich>
              <a:bodyPr/>
              <a:lstStyle/>
              <a:p>
                <a:pPr>
                  <a:defRPr/>
                </a:pPr>
                <a:r>
                  <a:rPr lang="en-US"/>
                  <a:t>Water depth, ft</a:t>
                </a:r>
              </a:p>
            </c:rich>
          </c:tx>
          <c:layout/>
        </c:title>
        <c:numFmt formatCode="General" sourceLinked="1"/>
        <c:majorTickMark val="none"/>
        <c:tickLblPos val="nextTo"/>
        <c:crossAx val="107716992"/>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4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28.9:  Conductivity</a:t>
            </a:r>
            <a:r>
              <a:rPr lang="en-US" baseline="0"/>
              <a:t> profile</a:t>
            </a:r>
            <a:endParaRPr lang="en-US"/>
          </a:p>
        </c:rich>
      </c:tx>
      <c:layout/>
    </c:title>
    <c:plotArea>
      <c:layout/>
      <c:scatterChart>
        <c:scatterStyle val="lineMarker"/>
        <c:ser>
          <c:idx val="0"/>
          <c:order val="0"/>
          <c:spPr>
            <a:ln w="28575">
              <a:noFill/>
            </a:ln>
          </c:spPr>
          <c:xVal>
            <c:numRef>
              <c:f>'esb28.9'!$E$21:$E$71</c:f>
              <c:numCache>
                <c:formatCode>General</c:formatCode>
                <c:ptCount val="51"/>
                <c:pt idx="0">
                  <c:v>1179</c:v>
                </c:pt>
                <c:pt idx="1">
                  <c:v>1183</c:v>
                </c:pt>
                <c:pt idx="2">
                  <c:v>1176</c:v>
                </c:pt>
                <c:pt idx="3">
                  <c:v>1176</c:v>
                </c:pt>
                <c:pt idx="4">
                  <c:v>1180</c:v>
                </c:pt>
                <c:pt idx="5">
                  <c:v>1180</c:v>
                </c:pt>
                <c:pt idx="6">
                  <c:v>1182</c:v>
                </c:pt>
                <c:pt idx="7">
                  <c:v>1181</c:v>
                </c:pt>
                <c:pt idx="8">
                  <c:v>1180</c:v>
                </c:pt>
                <c:pt idx="9">
                  <c:v>1180</c:v>
                </c:pt>
                <c:pt idx="10">
                  <c:v>1180</c:v>
                </c:pt>
                <c:pt idx="11">
                  <c:v>1178</c:v>
                </c:pt>
                <c:pt idx="12">
                  <c:v>1187</c:v>
                </c:pt>
                <c:pt idx="13">
                  <c:v>1184</c:v>
                </c:pt>
                <c:pt idx="14">
                  <c:v>1181</c:v>
                </c:pt>
                <c:pt idx="15">
                  <c:v>1183</c:v>
                </c:pt>
                <c:pt idx="16">
                  <c:v>1186</c:v>
                </c:pt>
                <c:pt idx="17">
                  <c:v>1184</c:v>
                </c:pt>
                <c:pt idx="18">
                  <c:v>1185</c:v>
                </c:pt>
                <c:pt idx="19">
                  <c:v>1184</c:v>
                </c:pt>
                <c:pt idx="20">
                  <c:v>1176</c:v>
                </c:pt>
                <c:pt idx="21">
                  <c:v>1184</c:v>
                </c:pt>
                <c:pt idx="22">
                  <c:v>1181</c:v>
                </c:pt>
                <c:pt idx="23">
                  <c:v>1179</c:v>
                </c:pt>
                <c:pt idx="24">
                  <c:v>1180</c:v>
                </c:pt>
                <c:pt idx="25">
                  <c:v>1181</c:v>
                </c:pt>
                <c:pt idx="26">
                  <c:v>1181</c:v>
                </c:pt>
                <c:pt idx="27">
                  <c:v>1180</c:v>
                </c:pt>
                <c:pt idx="28">
                  <c:v>1175</c:v>
                </c:pt>
                <c:pt idx="29">
                  <c:v>1180</c:v>
                </c:pt>
                <c:pt idx="30">
                  <c:v>1181</c:v>
                </c:pt>
                <c:pt idx="31">
                  <c:v>1177</c:v>
                </c:pt>
                <c:pt idx="32">
                  <c:v>1181</c:v>
                </c:pt>
                <c:pt idx="33">
                  <c:v>1179</c:v>
                </c:pt>
                <c:pt idx="34">
                  <c:v>1177</c:v>
                </c:pt>
                <c:pt idx="35">
                  <c:v>1177</c:v>
                </c:pt>
                <c:pt idx="36">
                  <c:v>1182</c:v>
                </c:pt>
                <c:pt idx="37">
                  <c:v>1182</c:v>
                </c:pt>
                <c:pt idx="38">
                  <c:v>1182</c:v>
                </c:pt>
                <c:pt idx="39">
                  <c:v>1189</c:v>
                </c:pt>
                <c:pt idx="40">
                  <c:v>1169</c:v>
                </c:pt>
                <c:pt idx="41">
                  <c:v>1177</c:v>
                </c:pt>
                <c:pt idx="42">
                  <c:v>1179</c:v>
                </c:pt>
                <c:pt idx="43">
                  <c:v>1174</c:v>
                </c:pt>
                <c:pt idx="44">
                  <c:v>1181</c:v>
                </c:pt>
                <c:pt idx="45">
                  <c:v>1179</c:v>
                </c:pt>
                <c:pt idx="46">
                  <c:v>1178</c:v>
                </c:pt>
                <c:pt idx="47">
                  <c:v>1179</c:v>
                </c:pt>
                <c:pt idx="48">
                  <c:v>1179</c:v>
                </c:pt>
                <c:pt idx="49">
                  <c:v>1180</c:v>
                </c:pt>
                <c:pt idx="50">
                  <c:v>1182</c:v>
                </c:pt>
              </c:numCache>
            </c:numRef>
          </c:xVal>
          <c:yVal>
            <c:numRef>
              <c:f>'esb28.9'!$C$21:$C$71</c:f>
              <c:numCache>
                <c:formatCode>General</c:formatCode>
                <c:ptCount val="51"/>
                <c:pt idx="0">
                  <c:v>3.0000000000000001E-3</c:v>
                </c:pt>
                <c:pt idx="1">
                  <c:v>0.19900000000000001</c:v>
                </c:pt>
                <c:pt idx="2">
                  <c:v>0.51400000000000001</c:v>
                </c:pt>
                <c:pt idx="3">
                  <c:v>2.1749999999999998</c:v>
                </c:pt>
                <c:pt idx="4">
                  <c:v>2.1709999999999998</c:v>
                </c:pt>
                <c:pt idx="5">
                  <c:v>2.3090000000000002</c:v>
                </c:pt>
                <c:pt idx="6">
                  <c:v>2.2559999999999998</c:v>
                </c:pt>
                <c:pt idx="7">
                  <c:v>1.8089999999999999</c:v>
                </c:pt>
                <c:pt idx="8">
                  <c:v>1.915</c:v>
                </c:pt>
                <c:pt idx="9">
                  <c:v>1.3380000000000001</c:v>
                </c:pt>
                <c:pt idx="10">
                  <c:v>1.7609999999999999</c:v>
                </c:pt>
                <c:pt idx="11">
                  <c:v>1.3009999999999999</c:v>
                </c:pt>
                <c:pt idx="12">
                  <c:v>1.274</c:v>
                </c:pt>
                <c:pt idx="13">
                  <c:v>1.694</c:v>
                </c:pt>
                <c:pt idx="14">
                  <c:v>1.712</c:v>
                </c:pt>
                <c:pt idx="15">
                  <c:v>1.5329999999999999</c:v>
                </c:pt>
                <c:pt idx="16">
                  <c:v>1.59</c:v>
                </c:pt>
                <c:pt idx="17">
                  <c:v>1.3160000000000001</c:v>
                </c:pt>
                <c:pt idx="18">
                  <c:v>1.8089999999999999</c:v>
                </c:pt>
                <c:pt idx="19">
                  <c:v>1.8160000000000001</c:v>
                </c:pt>
                <c:pt idx="20">
                  <c:v>1.2729999999999999</c:v>
                </c:pt>
                <c:pt idx="21">
                  <c:v>1.883</c:v>
                </c:pt>
                <c:pt idx="22">
                  <c:v>1.996</c:v>
                </c:pt>
                <c:pt idx="23">
                  <c:v>1.4450000000000001</c:v>
                </c:pt>
                <c:pt idx="24">
                  <c:v>2.1469999999999998</c:v>
                </c:pt>
                <c:pt idx="25">
                  <c:v>2.2000000000000002</c:v>
                </c:pt>
                <c:pt idx="26">
                  <c:v>2.2040000000000002</c:v>
                </c:pt>
                <c:pt idx="27">
                  <c:v>2.2749999999999999</c:v>
                </c:pt>
                <c:pt idx="28">
                  <c:v>2.8130000000000002</c:v>
                </c:pt>
                <c:pt idx="29">
                  <c:v>2.8180000000000001</c:v>
                </c:pt>
                <c:pt idx="30">
                  <c:v>2.823</c:v>
                </c:pt>
                <c:pt idx="31">
                  <c:v>2.8610000000000002</c:v>
                </c:pt>
                <c:pt idx="32">
                  <c:v>2.8650000000000002</c:v>
                </c:pt>
                <c:pt idx="33">
                  <c:v>2.8690000000000002</c:v>
                </c:pt>
                <c:pt idx="34">
                  <c:v>2.84</c:v>
                </c:pt>
                <c:pt idx="35">
                  <c:v>2.7930000000000001</c:v>
                </c:pt>
                <c:pt idx="36">
                  <c:v>2.0289999999999999</c:v>
                </c:pt>
                <c:pt idx="37">
                  <c:v>1.931</c:v>
                </c:pt>
                <c:pt idx="38">
                  <c:v>1.9950000000000001</c:v>
                </c:pt>
                <c:pt idx="39">
                  <c:v>1.173</c:v>
                </c:pt>
                <c:pt idx="40">
                  <c:v>0.89900000000000002</c:v>
                </c:pt>
                <c:pt idx="41">
                  <c:v>3.0219999999999998</c:v>
                </c:pt>
                <c:pt idx="42">
                  <c:v>3.03</c:v>
                </c:pt>
                <c:pt idx="43">
                  <c:v>2.0760000000000001</c:v>
                </c:pt>
                <c:pt idx="44">
                  <c:v>3.3620000000000001</c:v>
                </c:pt>
                <c:pt idx="45">
                  <c:v>2.6669999999999998</c:v>
                </c:pt>
                <c:pt idx="46">
                  <c:v>3.423</c:v>
                </c:pt>
                <c:pt idx="47">
                  <c:v>3.4140000000000001</c:v>
                </c:pt>
                <c:pt idx="48">
                  <c:v>3.4209999999999998</c:v>
                </c:pt>
                <c:pt idx="49">
                  <c:v>3.427</c:v>
                </c:pt>
                <c:pt idx="50">
                  <c:v>2.2330000000000001</c:v>
                </c:pt>
              </c:numCache>
            </c:numRef>
          </c:yVal>
        </c:ser>
        <c:axId val="108885888"/>
        <c:axId val="108896256"/>
      </c:scatterChart>
      <c:valAx>
        <c:axId val="108885888"/>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8896256"/>
        <c:crosses val="autoZero"/>
        <c:crossBetween val="midCat"/>
      </c:valAx>
      <c:valAx>
        <c:axId val="108896256"/>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108885888"/>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4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28.32:  Water temperature profile</a:t>
            </a:r>
          </a:p>
        </c:rich>
      </c:tx>
      <c:layout/>
    </c:title>
    <c:plotArea>
      <c:layout/>
      <c:scatterChart>
        <c:scatterStyle val="lineMarker"/>
        <c:ser>
          <c:idx val="0"/>
          <c:order val="0"/>
          <c:spPr>
            <a:ln w="28575">
              <a:noFill/>
            </a:ln>
          </c:spPr>
          <c:xVal>
            <c:numRef>
              <c:f>'esb28.32'!$B$9:$B$45</c:f>
              <c:numCache>
                <c:formatCode>General</c:formatCode>
                <c:ptCount val="37"/>
                <c:pt idx="0">
                  <c:v>77.62</c:v>
                </c:pt>
                <c:pt idx="1">
                  <c:v>78.86</c:v>
                </c:pt>
                <c:pt idx="2">
                  <c:v>78.89</c:v>
                </c:pt>
                <c:pt idx="3">
                  <c:v>78.89</c:v>
                </c:pt>
                <c:pt idx="4">
                  <c:v>78.819999999999993</c:v>
                </c:pt>
                <c:pt idx="5">
                  <c:v>78.400000000000006</c:v>
                </c:pt>
                <c:pt idx="6">
                  <c:v>78.290000000000006</c:v>
                </c:pt>
                <c:pt idx="7">
                  <c:v>77.67</c:v>
                </c:pt>
                <c:pt idx="8">
                  <c:v>76.78</c:v>
                </c:pt>
                <c:pt idx="9">
                  <c:v>76.75</c:v>
                </c:pt>
                <c:pt idx="10">
                  <c:v>76.69</c:v>
                </c:pt>
                <c:pt idx="11">
                  <c:v>76.63</c:v>
                </c:pt>
                <c:pt idx="12">
                  <c:v>76.61</c:v>
                </c:pt>
                <c:pt idx="13">
                  <c:v>76.62</c:v>
                </c:pt>
                <c:pt idx="14">
                  <c:v>76.63</c:v>
                </c:pt>
                <c:pt idx="15">
                  <c:v>76.650000000000006</c:v>
                </c:pt>
                <c:pt idx="16">
                  <c:v>76.650000000000006</c:v>
                </c:pt>
                <c:pt idx="17">
                  <c:v>76.650000000000006</c:v>
                </c:pt>
                <c:pt idx="18">
                  <c:v>76.650000000000006</c:v>
                </c:pt>
                <c:pt idx="19">
                  <c:v>76.75</c:v>
                </c:pt>
                <c:pt idx="20">
                  <c:v>76.72</c:v>
                </c:pt>
                <c:pt idx="21">
                  <c:v>76.63</c:v>
                </c:pt>
                <c:pt idx="22">
                  <c:v>76.599999999999994</c:v>
                </c:pt>
                <c:pt idx="23">
                  <c:v>76.599999999999994</c:v>
                </c:pt>
                <c:pt idx="24">
                  <c:v>76.61</c:v>
                </c:pt>
                <c:pt idx="25">
                  <c:v>76.59</c:v>
                </c:pt>
                <c:pt idx="26">
                  <c:v>76.59</c:v>
                </c:pt>
                <c:pt idx="27">
                  <c:v>76.59</c:v>
                </c:pt>
                <c:pt idx="28">
                  <c:v>76.58</c:v>
                </c:pt>
                <c:pt idx="29">
                  <c:v>76.569999999999993</c:v>
                </c:pt>
                <c:pt idx="30">
                  <c:v>76.58</c:v>
                </c:pt>
                <c:pt idx="31">
                  <c:v>76.569999999999993</c:v>
                </c:pt>
                <c:pt idx="32">
                  <c:v>76.66</c:v>
                </c:pt>
                <c:pt idx="33">
                  <c:v>78.39</c:v>
                </c:pt>
                <c:pt idx="34">
                  <c:v>78.489999999999995</c:v>
                </c:pt>
                <c:pt idx="35">
                  <c:v>78.900000000000006</c:v>
                </c:pt>
                <c:pt idx="36">
                  <c:v>79.03</c:v>
                </c:pt>
              </c:numCache>
            </c:numRef>
          </c:xVal>
          <c:yVal>
            <c:numRef>
              <c:f>'esb28.32'!$C$9:$C$45</c:f>
              <c:numCache>
                <c:formatCode>General</c:formatCode>
                <c:ptCount val="37"/>
                <c:pt idx="0">
                  <c:v>0.16400000000000001</c:v>
                </c:pt>
                <c:pt idx="1">
                  <c:v>0.32700000000000001</c:v>
                </c:pt>
                <c:pt idx="2">
                  <c:v>0.72799999999999998</c:v>
                </c:pt>
                <c:pt idx="3">
                  <c:v>0.79</c:v>
                </c:pt>
                <c:pt idx="4">
                  <c:v>2.0630000000000002</c:v>
                </c:pt>
                <c:pt idx="5">
                  <c:v>3.3860000000000001</c:v>
                </c:pt>
                <c:pt idx="6">
                  <c:v>4.944</c:v>
                </c:pt>
                <c:pt idx="7">
                  <c:v>6.6550000000000002</c:v>
                </c:pt>
                <c:pt idx="8">
                  <c:v>8.5719999999999992</c:v>
                </c:pt>
                <c:pt idx="9">
                  <c:v>9.8480000000000008</c:v>
                </c:pt>
                <c:pt idx="10">
                  <c:v>10.15</c:v>
                </c:pt>
                <c:pt idx="11">
                  <c:v>10.137</c:v>
                </c:pt>
                <c:pt idx="12">
                  <c:v>10.141999999999999</c:v>
                </c:pt>
                <c:pt idx="13">
                  <c:v>10.029999999999999</c:v>
                </c:pt>
                <c:pt idx="14">
                  <c:v>10.000999999999999</c:v>
                </c:pt>
                <c:pt idx="15">
                  <c:v>10.005000000000001</c:v>
                </c:pt>
                <c:pt idx="16">
                  <c:v>10.009</c:v>
                </c:pt>
                <c:pt idx="17">
                  <c:v>9.9960000000000004</c:v>
                </c:pt>
                <c:pt idx="18">
                  <c:v>9.5489999999999995</c:v>
                </c:pt>
                <c:pt idx="19">
                  <c:v>8.8360000000000003</c:v>
                </c:pt>
                <c:pt idx="20">
                  <c:v>10.022</c:v>
                </c:pt>
                <c:pt idx="21">
                  <c:v>10.025</c:v>
                </c:pt>
                <c:pt idx="22">
                  <c:v>10.010999999999999</c:v>
                </c:pt>
                <c:pt idx="23">
                  <c:v>10.031000000000001</c:v>
                </c:pt>
                <c:pt idx="24">
                  <c:v>10.032999999999999</c:v>
                </c:pt>
                <c:pt idx="25">
                  <c:v>10.035</c:v>
                </c:pt>
                <c:pt idx="26">
                  <c:v>10.02</c:v>
                </c:pt>
                <c:pt idx="27">
                  <c:v>10.022</c:v>
                </c:pt>
                <c:pt idx="28">
                  <c:v>10.039</c:v>
                </c:pt>
                <c:pt idx="29">
                  <c:v>10.023999999999999</c:v>
                </c:pt>
                <c:pt idx="30">
                  <c:v>10.025</c:v>
                </c:pt>
                <c:pt idx="31">
                  <c:v>8.31</c:v>
                </c:pt>
                <c:pt idx="32">
                  <c:v>4.3140000000000001</c:v>
                </c:pt>
                <c:pt idx="33">
                  <c:v>3.93</c:v>
                </c:pt>
                <c:pt idx="34">
                  <c:v>2.1859999999999999</c:v>
                </c:pt>
                <c:pt idx="35">
                  <c:v>0.70499999999999996</c:v>
                </c:pt>
                <c:pt idx="36">
                  <c:v>0.55400000000000005</c:v>
                </c:pt>
              </c:numCache>
            </c:numRef>
          </c:yVal>
        </c:ser>
        <c:axId val="108941312"/>
        <c:axId val="108943232"/>
      </c:scatterChart>
      <c:valAx>
        <c:axId val="108941312"/>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8943232"/>
        <c:crosses val="autoZero"/>
        <c:crossBetween val="midCat"/>
      </c:valAx>
      <c:valAx>
        <c:axId val="108943232"/>
        <c:scaling>
          <c:orientation val="minMax"/>
        </c:scaling>
        <c:axPos val="l"/>
        <c:title>
          <c:tx>
            <c:rich>
              <a:bodyPr/>
              <a:lstStyle/>
              <a:p>
                <a:pPr>
                  <a:defRPr/>
                </a:pPr>
                <a:r>
                  <a:rPr lang="en-US"/>
                  <a:t>Water depth, ft</a:t>
                </a:r>
              </a:p>
            </c:rich>
          </c:tx>
          <c:layout/>
        </c:title>
        <c:numFmt formatCode="General" sourceLinked="1"/>
        <c:majorTickMark val="none"/>
        <c:tickLblPos val="nextTo"/>
        <c:crossAx val="108941312"/>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4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28.32:  Conductivity profile</a:t>
            </a:r>
          </a:p>
        </c:rich>
      </c:tx>
      <c:layout/>
    </c:title>
    <c:plotArea>
      <c:layout/>
      <c:scatterChart>
        <c:scatterStyle val="lineMarker"/>
        <c:ser>
          <c:idx val="0"/>
          <c:order val="0"/>
          <c:spPr>
            <a:ln w="28575">
              <a:noFill/>
            </a:ln>
          </c:spPr>
          <c:xVal>
            <c:numRef>
              <c:f>'esb28.32'!$E$9:$E$45</c:f>
              <c:numCache>
                <c:formatCode>General</c:formatCode>
                <c:ptCount val="37"/>
                <c:pt idx="0">
                  <c:v>1038</c:v>
                </c:pt>
                <c:pt idx="1">
                  <c:v>1024</c:v>
                </c:pt>
                <c:pt idx="2">
                  <c:v>1024</c:v>
                </c:pt>
                <c:pt idx="3">
                  <c:v>1024</c:v>
                </c:pt>
                <c:pt idx="4">
                  <c:v>1022</c:v>
                </c:pt>
                <c:pt idx="5">
                  <c:v>1022</c:v>
                </c:pt>
                <c:pt idx="6">
                  <c:v>1021</c:v>
                </c:pt>
                <c:pt idx="7">
                  <c:v>1018</c:v>
                </c:pt>
                <c:pt idx="8">
                  <c:v>1024</c:v>
                </c:pt>
                <c:pt idx="9">
                  <c:v>1024</c:v>
                </c:pt>
                <c:pt idx="10">
                  <c:v>1025</c:v>
                </c:pt>
                <c:pt idx="11">
                  <c:v>1031</c:v>
                </c:pt>
                <c:pt idx="12">
                  <c:v>1037</c:v>
                </c:pt>
                <c:pt idx="13">
                  <c:v>1026</c:v>
                </c:pt>
                <c:pt idx="14">
                  <c:v>1027</c:v>
                </c:pt>
                <c:pt idx="15">
                  <c:v>1027</c:v>
                </c:pt>
                <c:pt idx="16">
                  <c:v>1026</c:v>
                </c:pt>
                <c:pt idx="17">
                  <c:v>1026</c:v>
                </c:pt>
                <c:pt idx="18">
                  <c:v>1034</c:v>
                </c:pt>
                <c:pt idx="19">
                  <c:v>1024</c:v>
                </c:pt>
                <c:pt idx="20">
                  <c:v>1023</c:v>
                </c:pt>
                <c:pt idx="21">
                  <c:v>1026</c:v>
                </c:pt>
                <c:pt idx="22">
                  <c:v>1026</c:v>
                </c:pt>
                <c:pt idx="23">
                  <c:v>1028</c:v>
                </c:pt>
                <c:pt idx="24">
                  <c:v>1028</c:v>
                </c:pt>
                <c:pt idx="25">
                  <c:v>1028</c:v>
                </c:pt>
                <c:pt idx="26">
                  <c:v>1027</c:v>
                </c:pt>
                <c:pt idx="27">
                  <c:v>1027</c:v>
                </c:pt>
                <c:pt idx="28">
                  <c:v>1027</c:v>
                </c:pt>
                <c:pt idx="29">
                  <c:v>1028</c:v>
                </c:pt>
                <c:pt idx="30">
                  <c:v>1027</c:v>
                </c:pt>
                <c:pt idx="31">
                  <c:v>1024</c:v>
                </c:pt>
                <c:pt idx="32">
                  <c:v>1044</c:v>
                </c:pt>
                <c:pt idx="33">
                  <c:v>1024</c:v>
                </c:pt>
                <c:pt idx="34">
                  <c:v>1026</c:v>
                </c:pt>
                <c:pt idx="35">
                  <c:v>1024</c:v>
                </c:pt>
                <c:pt idx="36">
                  <c:v>1024</c:v>
                </c:pt>
              </c:numCache>
            </c:numRef>
          </c:xVal>
          <c:yVal>
            <c:numRef>
              <c:f>'esb28.32'!$C$9:$C$45</c:f>
              <c:numCache>
                <c:formatCode>General</c:formatCode>
                <c:ptCount val="37"/>
                <c:pt idx="0">
                  <c:v>0.16400000000000001</c:v>
                </c:pt>
                <c:pt idx="1">
                  <c:v>0.32700000000000001</c:v>
                </c:pt>
                <c:pt idx="2">
                  <c:v>0.72799999999999998</c:v>
                </c:pt>
                <c:pt idx="3">
                  <c:v>0.79</c:v>
                </c:pt>
                <c:pt idx="4">
                  <c:v>2.0630000000000002</c:v>
                </c:pt>
                <c:pt idx="5">
                  <c:v>3.3860000000000001</c:v>
                </c:pt>
                <c:pt idx="6">
                  <c:v>4.944</c:v>
                </c:pt>
                <c:pt idx="7">
                  <c:v>6.6550000000000002</c:v>
                </c:pt>
                <c:pt idx="8">
                  <c:v>8.5719999999999992</c:v>
                </c:pt>
                <c:pt idx="9">
                  <c:v>9.8480000000000008</c:v>
                </c:pt>
                <c:pt idx="10">
                  <c:v>10.15</c:v>
                </c:pt>
                <c:pt idx="11">
                  <c:v>10.137</c:v>
                </c:pt>
                <c:pt idx="12">
                  <c:v>10.141999999999999</c:v>
                </c:pt>
                <c:pt idx="13">
                  <c:v>10.029999999999999</c:v>
                </c:pt>
                <c:pt idx="14">
                  <c:v>10.000999999999999</c:v>
                </c:pt>
                <c:pt idx="15">
                  <c:v>10.005000000000001</c:v>
                </c:pt>
                <c:pt idx="16">
                  <c:v>10.009</c:v>
                </c:pt>
                <c:pt idx="17">
                  <c:v>9.9960000000000004</c:v>
                </c:pt>
                <c:pt idx="18">
                  <c:v>9.5489999999999995</c:v>
                </c:pt>
                <c:pt idx="19">
                  <c:v>8.8360000000000003</c:v>
                </c:pt>
                <c:pt idx="20">
                  <c:v>10.022</c:v>
                </c:pt>
                <c:pt idx="21">
                  <c:v>10.025</c:v>
                </c:pt>
                <c:pt idx="22">
                  <c:v>10.010999999999999</c:v>
                </c:pt>
                <c:pt idx="23">
                  <c:v>10.031000000000001</c:v>
                </c:pt>
                <c:pt idx="24">
                  <c:v>10.032999999999999</c:v>
                </c:pt>
                <c:pt idx="25">
                  <c:v>10.035</c:v>
                </c:pt>
                <c:pt idx="26">
                  <c:v>10.02</c:v>
                </c:pt>
                <c:pt idx="27">
                  <c:v>10.022</c:v>
                </c:pt>
                <c:pt idx="28">
                  <c:v>10.039</c:v>
                </c:pt>
                <c:pt idx="29">
                  <c:v>10.023999999999999</c:v>
                </c:pt>
                <c:pt idx="30">
                  <c:v>10.025</c:v>
                </c:pt>
                <c:pt idx="31">
                  <c:v>8.31</c:v>
                </c:pt>
                <c:pt idx="32">
                  <c:v>4.3140000000000001</c:v>
                </c:pt>
                <c:pt idx="33">
                  <c:v>3.93</c:v>
                </c:pt>
                <c:pt idx="34">
                  <c:v>2.1859999999999999</c:v>
                </c:pt>
                <c:pt idx="35">
                  <c:v>0.70499999999999996</c:v>
                </c:pt>
                <c:pt idx="36">
                  <c:v>0.55400000000000005</c:v>
                </c:pt>
              </c:numCache>
            </c:numRef>
          </c:yVal>
        </c:ser>
        <c:axId val="108967424"/>
        <c:axId val="108969344"/>
      </c:scatterChart>
      <c:valAx>
        <c:axId val="108967424"/>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8969344"/>
        <c:crosses val="autoZero"/>
        <c:crossBetween val="midCat"/>
      </c:valAx>
      <c:valAx>
        <c:axId val="108969344"/>
        <c:scaling>
          <c:orientation val="minMax"/>
        </c:scaling>
        <c:axPos val="l"/>
        <c:title>
          <c:tx>
            <c:rich>
              <a:bodyPr/>
              <a:lstStyle/>
              <a:p>
                <a:pPr>
                  <a:defRPr/>
                </a:pPr>
                <a:r>
                  <a:rPr lang="en-US"/>
                  <a:t>Water depth, ft</a:t>
                </a:r>
              </a:p>
            </c:rich>
          </c:tx>
          <c:layout/>
        </c:title>
        <c:numFmt formatCode="General" sourceLinked="1"/>
        <c:majorTickMark val="none"/>
        <c:tickLblPos val="nextTo"/>
        <c:crossAx val="108967424"/>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4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28.32(2):  Water temperature</a:t>
            </a:r>
            <a:r>
              <a:rPr lang="en-US" baseline="0"/>
              <a:t> profile</a:t>
            </a:r>
            <a:endParaRPr lang="en-US"/>
          </a:p>
        </c:rich>
      </c:tx>
      <c:layout/>
    </c:title>
    <c:plotArea>
      <c:layout/>
      <c:scatterChart>
        <c:scatterStyle val="lineMarker"/>
        <c:ser>
          <c:idx val="0"/>
          <c:order val="0"/>
          <c:spPr>
            <a:ln w="28575">
              <a:noFill/>
            </a:ln>
          </c:spPr>
          <c:xVal>
            <c:numRef>
              <c:f>'esb28.32(2)_"opt2"'!$B$8:$B$49</c:f>
              <c:numCache>
                <c:formatCode>General</c:formatCode>
                <c:ptCount val="42"/>
                <c:pt idx="0">
                  <c:v>80</c:v>
                </c:pt>
                <c:pt idx="1">
                  <c:v>79.55</c:v>
                </c:pt>
                <c:pt idx="2">
                  <c:v>77.78</c:v>
                </c:pt>
                <c:pt idx="3">
                  <c:v>79.37</c:v>
                </c:pt>
                <c:pt idx="4">
                  <c:v>79.08</c:v>
                </c:pt>
                <c:pt idx="5">
                  <c:v>77.83</c:v>
                </c:pt>
                <c:pt idx="6">
                  <c:v>77.11</c:v>
                </c:pt>
                <c:pt idx="7">
                  <c:v>77.010000000000005</c:v>
                </c:pt>
                <c:pt idx="8">
                  <c:v>77.010000000000005</c:v>
                </c:pt>
                <c:pt idx="9">
                  <c:v>77.05</c:v>
                </c:pt>
                <c:pt idx="10">
                  <c:v>77.05</c:v>
                </c:pt>
                <c:pt idx="11">
                  <c:v>77.06</c:v>
                </c:pt>
                <c:pt idx="12">
                  <c:v>77.05</c:v>
                </c:pt>
                <c:pt idx="13">
                  <c:v>77.040000000000006</c:v>
                </c:pt>
                <c:pt idx="14">
                  <c:v>76.97</c:v>
                </c:pt>
                <c:pt idx="15">
                  <c:v>77.78</c:v>
                </c:pt>
                <c:pt idx="16">
                  <c:v>76.83</c:v>
                </c:pt>
                <c:pt idx="17">
                  <c:v>76.8</c:v>
                </c:pt>
                <c:pt idx="18">
                  <c:v>76.81</c:v>
                </c:pt>
                <c:pt idx="19">
                  <c:v>76.819999999999993</c:v>
                </c:pt>
                <c:pt idx="20">
                  <c:v>76.83</c:v>
                </c:pt>
                <c:pt idx="21">
                  <c:v>76.83</c:v>
                </c:pt>
                <c:pt idx="22">
                  <c:v>76.83</c:v>
                </c:pt>
                <c:pt idx="23">
                  <c:v>76.78</c:v>
                </c:pt>
                <c:pt idx="24">
                  <c:v>76.760000000000005</c:v>
                </c:pt>
                <c:pt idx="25">
                  <c:v>76.75</c:v>
                </c:pt>
                <c:pt idx="26">
                  <c:v>76.7</c:v>
                </c:pt>
                <c:pt idx="27">
                  <c:v>76.69</c:v>
                </c:pt>
                <c:pt idx="28">
                  <c:v>76.7</c:v>
                </c:pt>
                <c:pt idx="29">
                  <c:v>76.680000000000007</c:v>
                </c:pt>
                <c:pt idx="30">
                  <c:v>76.67</c:v>
                </c:pt>
                <c:pt idx="31">
                  <c:v>76.709999999999994</c:v>
                </c:pt>
                <c:pt idx="32">
                  <c:v>76.72</c:v>
                </c:pt>
                <c:pt idx="33">
                  <c:v>76.89</c:v>
                </c:pt>
                <c:pt idx="34">
                  <c:v>77.069999999999993</c:v>
                </c:pt>
                <c:pt idx="35">
                  <c:v>77.45</c:v>
                </c:pt>
                <c:pt idx="36">
                  <c:v>79.459999999999994</c:v>
                </c:pt>
                <c:pt idx="37">
                  <c:v>80.010000000000005</c:v>
                </c:pt>
                <c:pt idx="38">
                  <c:v>80.069999999999993</c:v>
                </c:pt>
                <c:pt idx="39">
                  <c:v>80.28</c:v>
                </c:pt>
                <c:pt idx="40">
                  <c:v>80.3</c:v>
                </c:pt>
                <c:pt idx="41">
                  <c:v>80.319999999999993</c:v>
                </c:pt>
              </c:numCache>
            </c:numRef>
          </c:xVal>
          <c:yVal>
            <c:numRef>
              <c:f>'esb28.32(2)_"opt2"'!$C$8:$C$49</c:f>
              <c:numCache>
                <c:formatCode>General</c:formatCode>
                <c:ptCount val="42"/>
                <c:pt idx="0">
                  <c:v>0.52500000000000002</c:v>
                </c:pt>
                <c:pt idx="1">
                  <c:v>3.5489999999999999</c:v>
                </c:pt>
                <c:pt idx="2">
                  <c:v>1.7430000000000001</c:v>
                </c:pt>
                <c:pt idx="3">
                  <c:v>1.5189999999999999</c:v>
                </c:pt>
                <c:pt idx="4">
                  <c:v>1.486</c:v>
                </c:pt>
                <c:pt idx="5">
                  <c:v>2.722</c:v>
                </c:pt>
                <c:pt idx="6">
                  <c:v>3.1520000000000001</c:v>
                </c:pt>
                <c:pt idx="7">
                  <c:v>3.2269999999999999</c:v>
                </c:pt>
                <c:pt idx="8">
                  <c:v>3.181</c:v>
                </c:pt>
                <c:pt idx="9">
                  <c:v>3.1720000000000002</c:v>
                </c:pt>
                <c:pt idx="10">
                  <c:v>3.1509999999999998</c:v>
                </c:pt>
                <c:pt idx="11">
                  <c:v>3.1320000000000001</c:v>
                </c:pt>
                <c:pt idx="12">
                  <c:v>3.1469999999999998</c:v>
                </c:pt>
                <c:pt idx="13">
                  <c:v>3.1469999999999998</c:v>
                </c:pt>
                <c:pt idx="14">
                  <c:v>1.399</c:v>
                </c:pt>
                <c:pt idx="15">
                  <c:v>4.0460000000000003</c:v>
                </c:pt>
                <c:pt idx="16">
                  <c:v>4.0750000000000002</c:v>
                </c:pt>
                <c:pt idx="17">
                  <c:v>4.0720000000000001</c:v>
                </c:pt>
                <c:pt idx="18">
                  <c:v>4.0880000000000001</c:v>
                </c:pt>
                <c:pt idx="19">
                  <c:v>4.0709999999999997</c:v>
                </c:pt>
                <c:pt idx="20">
                  <c:v>4.0709999999999997</c:v>
                </c:pt>
                <c:pt idx="21">
                  <c:v>4.0720000000000001</c:v>
                </c:pt>
                <c:pt idx="22">
                  <c:v>4.0410000000000004</c:v>
                </c:pt>
                <c:pt idx="23">
                  <c:v>2.9940000000000002</c:v>
                </c:pt>
                <c:pt idx="24">
                  <c:v>3.8140000000000001</c:v>
                </c:pt>
                <c:pt idx="25">
                  <c:v>3.8180000000000001</c:v>
                </c:pt>
                <c:pt idx="26">
                  <c:v>3.8719999999999999</c:v>
                </c:pt>
                <c:pt idx="27">
                  <c:v>3.9089999999999998</c:v>
                </c:pt>
                <c:pt idx="28">
                  <c:v>4.1470000000000002</c:v>
                </c:pt>
                <c:pt idx="29">
                  <c:v>4.2</c:v>
                </c:pt>
                <c:pt idx="30">
                  <c:v>4.1040000000000001</c:v>
                </c:pt>
                <c:pt idx="31">
                  <c:v>3.5409999999999999</c:v>
                </c:pt>
                <c:pt idx="32">
                  <c:v>3.9940000000000002</c:v>
                </c:pt>
                <c:pt idx="33">
                  <c:v>3.93</c:v>
                </c:pt>
                <c:pt idx="34">
                  <c:v>3.3639999999999999</c:v>
                </c:pt>
                <c:pt idx="35">
                  <c:v>2.83</c:v>
                </c:pt>
                <c:pt idx="36">
                  <c:v>0.81</c:v>
                </c:pt>
                <c:pt idx="37">
                  <c:v>0.69599999999999995</c:v>
                </c:pt>
                <c:pt idx="38">
                  <c:v>0.65400000000000003</c:v>
                </c:pt>
                <c:pt idx="39">
                  <c:v>0.67500000000000004</c:v>
                </c:pt>
                <c:pt idx="40">
                  <c:v>0.69299999999999995</c:v>
                </c:pt>
                <c:pt idx="41">
                  <c:v>0.73</c:v>
                </c:pt>
              </c:numCache>
            </c:numRef>
          </c:yVal>
        </c:ser>
        <c:axId val="109130112"/>
        <c:axId val="109132032"/>
      </c:scatterChart>
      <c:valAx>
        <c:axId val="109130112"/>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9132032"/>
        <c:crosses val="autoZero"/>
        <c:crossBetween val="midCat"/>
      </c:valAx>
      <c:valAx>
        <c:axId val="109132032"/>
        <c:scaling>
          <c:orientation val="minMax"/>
        </c:scaling>
        <c:axPos val="l"/>
        <c:title>
          <c:tx>
            <c:rich>
              <a:bodyPr/>
              <a:lstStyle/>
              <a:p>
                <a:pPr>
                  <a:defRPr/>
                </a:pPr>
                <a:r>
                  <a:rPr lang="en-US"/>
                  <a:t>Water depth, ft</a:t>
                </a:r>
              </a:p>
            </c:rich>
          </c:tx>
          <c:layout/>
        </c:title>
        <c:numFmt formatCode="General" sourceLinked="1"/>
        <c:majorTickMark val="none"/>
        <c:tickLblPos val="nextTo"/>
        <c:crossAx val="109130112"/>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4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28.32(2):  Conductivity</a:t>
            </a:r>
            <a:r>
              <a:rPr lang="en-US" baseline="0"/>
              <a:t> profile</a:t>
            </a:r>
            <a:endParaRPr lang="en-US"/>
          </a:p>
        </c:rich>
      </c:tx>
      <c:layout/>
    </c:title>
    <c:plotArea>
      <c:layout/>
      <c:scatterChart>
        <c:scatterStyle val="lineMarker"/>
        <c:ser>
          <c:idx val="0"/>
          <c:order val="0"/>
          <c:spPr>
            <a:ln w="28575">
              <a:noFill/>
            </a:ln>
          </c:spPr>
          <c:xVal>
            <c:numRef>
              <c:f>'esb28.32(2)_"opt2"'!$E$8:$E$49</c:f>
              <c:numCache>
                <c:formatCode>General</c:formatCode>
                <c:ptCount val="42"/>
                <c:pt idx="0">
                  <c:v>1024</c:v>
                </c:pt>
                <c:pt idx="1">
                  <c:v>999.5</c:v>
                </c:pt>
                <c:pt idx="2">
                  <c:v>1028</c:v>
                </c:pt>
                <c:pt idx="3">
                  <c:v>1022</c:v>
                </c:pt>
                <c:pt idx="4">
                  <c:v>1029</c:v>
                </c:pt>
                <c:pt idx="5">
                  <c:v>1013</c:v>
                </c:pt>
                <c:pt idx="6">
                  <c:v>1021</c:v>
                </c:pt>
                <c:pt idx="7">
                  <c:v>1023</c:v>
                </c:pt>
                <c:pt idx="8">
                  <c:v>1023</c:v>
                </c:pt>
                <c:pt idx="9">
                  <c:v>1022</c:v>
                </c:pt>
                <c:pt idx="10">
                  <c:v>1023</c:v>
                </c:pt>
                <c:pt idx="11">
                  <c:v>1022</c:v>
                </c:pt>
                <c:pt idx="12">
                  <c:v>1022</c:v>
                </c:pt>
                <c:pt idx="13">
                  <c:v>1022</c:v>
                </c:pt>
                <c:pt idx="14">
                  <c:v>1037</c:v>
                </c:pt>
                <c:pt idx="15">
                  <c:v>1012</c:v>
                </c:pt>
                <c:pt idx="16">
                  <c:v>1022</c:v>
                </c:pt>
                <c:pt idx="17">
                  <c:v>1022</c:v>
                </c:pt>
                <c:pt idx="18">
                  <c:v>1023</c:v>
                </c:pt>
                <c:pt idx="19">
                  <c:v>1022</c:v>
                </c:pt>
                <c:pt idx="20">
                  <c:v>1022</c:v>
                </c:pt>
                <c:pt idx="21">
                  <c:v>1023</c:v>
                </c:pt>
                <c:pt idx="22">
                  <c:v>1011</c:v>
                </c:pt>
                <c:pt idx="23">
                  <c:v>1007</c:v>
                </c:pt>
                <c:pt idx="24">
                  <c:v>1022</c:v>
                </c:pt>
                <c:pt idx="25">
                  <c:v>1021</c:v>
                </c:pt>
                <c:pt idx="26">
                  <c:v>1021</c:v>
                </c:pt>
                <c:pt idx="27">
                  <c:v>1021</c:v>
                </c:pt>
                <c:pt idx="28">
                  <c:v>1021</c:v>
                </c:pt>
                <c:pt idx="29">
                  <c:v>986.1</c:v>
                </c:pt>
                <c:pt idx="30">
                  <c:v>1021</c:v>
                </c:pt>
                <c:pt idx="31">
                  <c:v>1022</c:v>
                </c:pt>
                <c:pt idx="32">
                  <c:v>1022</c:v>
                </c:pt>
                <c:pt idx="33">
                  <c:v>1021</c:v>
                </c:pt>
                <c:pt idx="34">
                  <c:v>1025</c:v>
                </c:pt>
                <c:pt idx="35">
                  <c:v>1022</c:v>
                </c:pt>
                <c:pt idx="36">
                  <c:v>1030</c:v>
                </c:pt>
                <c:pt idx="37">
                  <c:v>1025</c:v>
                </c:pt>
                <c:pt idx="38">
                  <c:v>1025</c:v>
                </c:pt>
                <c:pt idx="39">
                  <c:v>1026</c:v>
                </c:pt>
                <c:pt idx="40">
                  <c:v>1025</c:v>
                </c:pt>
                <c:pt idx="41">
                  <c:v>1025</c:v>
                </c:pt>
              </c:numCache>
            </c:numRef>
          </c:xVal>
          <c:yVal>
            <c:numRef>
              <c:f>'esb28.32(2)_"opt2"'!$C$8:$C$49</c:f>
              <c:numCache>
                <c:formatCode>General</c:formatCode>
                <c:ptCount val="42"/>
                <c:pt idx="0">
                  <c:v>0.52500000000000002</c:v>
                </c:pt>
                <c:pt idx="1">
                  <c:v>3.5489999999999999</c:v>
                </c:pt>
                <c:pt idx="2">
                  <c:v>1.7430000000000001</c:v>
                </c:pt>
                <c:pt idx="3">
                  <c:v>1.5189999999999999</c:v>
                </c:pt>
                <c:pt idx="4">
                  <c:v>1.486</c:v>
                </c:pt>
                <c:pt idx="5">
                  <c:v>2.722</c:v>
                </c:pt>
                <c:pt idx="6">
                  <c:v>3.1520000000000001</c:v>
                </c:pt>
                <c:pt idx="7">
                  <c:v>3.2269999999999999</c:v>
                </c:pt>
                <c:pt idx="8">
                  <c:v>3.181</c:v>
                </c:pt>
                <c:pt idx="9">
                  <c:v>3.1720000000000002</c:v>
                </c:pt>
                <c:pt idx="10">
                  <c:v>3.1509999999999998</c:v>
                </c:pt>
                <c:pt idx="11">
                  <c:v>3.1320000000000001</c:v>
                </c:pt>
                <c:pt idx="12">
                  <c:v>3.1469999999999998</c:v>
                </c:pt>
                <c:pt idx="13">
                  <c:v>3.1469999999999998</c:v>
                </c:pt>
                <c:pt idx="14">
                  <c:v>1.399</c:v>
                </c:pt>
                <c:pt idx="15">
                  <c:v>4.0460000000000003</c:v>
                </c:pt>
                <c:pt idx="16">
                  <c:v>4.0750000000000002</c:v>
                </c:pt>
                <c:pt idx="17">
                  <c:v>4.0720000000000001</c:v>
                </c:pt>
                <c:pt idx="18">
                  <c:v>4.0880000000000001</c:v>
                </c:pt>
                <c:pt idx="19">
                  <c:v>4.0709999999999997</c:v>
                </c:pt>
                <c:pt idx="20">
                  <c:v>4.0709999999999997</c:v>
                </c:pt>
                <c:pt idx="21">
                  <c:v>4.0720000000000001</c:v>
                </c:pt>
                <c:pt idx="22">
                  <c:v>4.0410000000000004</c:v>
                </c:pt>
                <c:pt idx="23">
                  <c:v>2.9940000000000002</c:v>
                </c:pt>
                <c:pt idx="24">
                  <c:v>3.8140000000000001</c:v>
                </c:pt>
                <c:pt idx="25">
                  <c:v>3.8180000000000001</c:v>
                </c:pt>
                <c:pt idx="26">
                  <c:v>3.8719999999999999</c:v>
                </c:pt>
                <c:pt idx="27">
                  <c:v>3.9089999999999998</c:v>
                </c:pt>
                <c:pt idx="28">
                  <c:v>4.1470000000000002</c:v>
                </c:pt>
                <c:pt idx="29">
                  <c:v>4.2</c:v>
                </c:pt>
                <c:pt idx="30">
                  <c:v>4.1040000000000001</c:v>
                </c:pt>
                <c:pt idx="31">
                  <c:v>3.5409999999999999</c:v>
                </c:pt>
                <c:pt idx="32">
                  <c:v>3.9940000000000002</c:v>
                </c:pt>
                <c:pt idx="33">
                  <c:v>3.93</c:v>
                </c:pt>
                <c:pt idx="34">
                  <c:v>3.3639999999999999</c:v>
                </c:pt>
                <c:pt idx="35">
                  <c:v>2.83</c:v>
                </c:pt>
                <c:pt idx="36">
                  <c:v>0.81</c:v>
                </c:pt>
                <c:pt idx="37">
                  <c:v>0.69599999999999995</c:v>
                </c:pt>
                <c:pt idx="38">
                  <c:v>0.65400000000000003</c:v>
                </c:pt>
                <c:pt idx="39">
                  <c:v>0.67500000000000004</c:v>
                </c:pt>
                <c:pt idx="40">
                  <c:v>0.69299999999999995</c:v>
                </c:pt>
                <c:pt idx="41">
                  <c:v>0.73</c:v>
                </c:pt>
              </c:numCache>
            </c:numRef>
          </c:yVal>
        </c:ser>
        <c:axId val="109148800"/>
        <c:axId val="109159168"/>
      </c:scatterChart>
      <c:valAx>
        <c:axId val="109148800"/>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9159168"/>
        <c:crosses val="autoZero"/>
        <c:crossBetween val="midCat"/>
      </c:valAx>
      <c:valAx>
        <c:axId val="109159168"/>
        <c:scaling>
          <c:orientation val="minMax"/>
        </c:scaling>
        <c:axPos val="l"/>
        <c:title>
          <c:tx>
            <c:rich>
              <a:bodyPr/>
              <a:lstStyle/>
              <a:p>
                <a:pPr>
                  <a:defRPr/>
                </a:pPr>
                <a:r>
                  <a:rPr lang="en-US"/>
                  <a:t>Water depth, ft</a:t>
                </a:r>
              </a:p>
            </c:rich>
          </c:tx>
          <c:layout/>
        </c:title>
        <c:numFmt formatCode="General" sourceLinked="1"/>
        <c:majorTickMark val="none"/>
        <c:tickLblPos val="nextTo"/>
        <c:crossAx val="109148800"/>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4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28.32(3):  Water temperature profile</a:t>
            </a:r>
          </a:p>
        </c:rich>
      </c:tx>
      <c:layout/>
    </c:title>
    <c:plotArea>
      <c:layout/>
      <c:scatterChart>
        <c:scatterStyle val="lineMarker"/>
        <c:ser>
          <c:idx val="0"/>
          <c:order val="0"/>
          <c:spPr>
            <a:ln w="28575">
              <a:noFill/>
            </a:ln>
          </c:spPr>
          <c:xVal>
            <c:numRef>
              <c:f>('esb28.32(3)_"opt3"'!$B$8:$B$40,'esb28.32(3)_"opt3"'!$B$43:$B$46)</c:f>
              <c:numCache>
                <c:formatCode>General</c:formatCode>
                <c:ptCount val="37"/>
                <c:pt idx="0">
                  <c:v>76.010000000000005</c:v>
                </c:pt>
                <c:pt idx="1">
                  <c:v>76.06</c:v>
                </c:pt>
                <c:pt idx="2">
                  <c:v>76.08</c:v>
                </c:pt>
                <c:pt idx="3">
                  <c:v>75.91</c:v>
                </c:pt>
                <c:pt idx="4">
                  <c:v>72.86</c:v>
                </c:pt>
                <c:pt idx="5">
                  <c:v>71.75</c:v>
                </c:pt>
                <c:pt idx="6">
                  <c:v>71.709999999999994</c:v>
                </c:pt>
                <c:pt idx="7">
                  <c:v>71.66</c:v>
                </c:pt>
                <c:pt idx="8">
                  <c:v>71.599999999999994</c:v>
                </c:pt>
                <c:pt idx="9">
                  <c:v>71.59</c:v>
                </c:pt>
                <c:pt idx="10">
                  <c:v>71.58</c:v>
                </c:pt>
                <c:pt idx="11">
                  <c:v>71.45</c:v>
                </c:pt>
                <c:pt idx="12">
                  <c:v>71.47</c:v>
                </c:pt>
                <c:pt idx="13">
                  <c:v>71.34</c:v>
                </c:pt>
                <c:pt idx="14">
                  <c:v>71.25</c:v>
                </c:pt>
                <c:pt idx="15">
                  <c:v>71.239999999999995</c:v>
                </c:pt>
                <c:pt idx="16">
                  <c:v>71.25</c:v>
                </c:pt>
                <c:pt idx="17">
                  <c:v>71.260000000000005</c:v>
                </c:pt>
                <c:pt idx="18">
                  <c:v>71.260000000000005</c:v>
                </c:pt>
                <c:pt idx="19">
                  <c:v>71.27</c:v>
                </c:pt>
                <c:pt idx="20">
                  <c:v>71.28</c:v>
                </c:pt>
                <c:pt idx="21">
                  <c:v>71.3</c:v>
                </c:pt>
                <c:pt idx="22">
                  <c:v>71.19</c:v>
                </c:pt>
                <c:pt idx="23">
                  <c:v>71.13</c:v>
                </c:pt>
                <c:pt idx="24">
                  <c:v>71.12</c:v>
                </c:pt>
                <c:pt idx="25">
                  <c:v>71.12</c:v>
                </c:pt>
                <c:pt idx="26">
                  <c:v>71.08</c:v>
                </c:pt>
                <c:pt idx="27">
                  <c:v>71.319999999999993</c:v>
                </c:pt>
                <c:pt idx="28">
                  <c:v>71.349999999999994</c:v>
                </c:pt>
                <c:pt idx="29">
                  <c:v>71.39</c:v>
                </c:pt>
                <c:pt idx="30">
                  <c:v>71.95</c:v>
                </c:pt>
                <c:pt idx="31">
                  <c:v>72.819999999999993</c:v>
                </c:pt>
                <c:pt idx="32">
                  <c:v>73.2</c:v>
                </c:pt>
                <c:pt idx="33">
                  <c:v>75.83</c:v>
                </c:pt>
                <c:pt idx="34">
                  <c:v>75.849999999999994</c:v>
                </c:pt>
                <c:pt idx="35">
                  <c:v>75.44</c:v>
                </c:pt>
                <c:pt idx="36">
                  <c:v>76.040000000000006</c:v>
                </c:pt>
              </c:numCache>
            </c:numRef>
          </c:xVal>
          <c:yVal>
            <c:numRef>
              <c:f>('esb28.32(3)_"opt3"'!$C$8:$C$40,'esb28.32(3)_"opt3"'!$C$43:$C$46)</c:f>
              <c:numCache>
                <c:formatCode>General</c:formatCode>
                <c:ptCount val="37"/>
                <c:pt idx="0">
                  <c:v>2.5000000000000001E-2</c:v>
                </c:pt>
                <c:pt idx="1">
                  <c:v>0.123</c:v>
                </c:pt>
                <c:pt idx="2">
                  <c:v>0.11600000000000001</c:v>
                </c:pt>
                <c:pt idx="3">
                  <c:v>0.67400000000000004</c:v>
                </c:pt>
                <c:pt idx="4">
                  <c:v>3.2</c:v>
                </c:pt>
                <c:pt idx="5">
                  <c:v>4.4859999999999998</c:v>
                </c:pt>
                <c:pt idx="6">
                  <c:v>4.4740000000000002</c:v>
                </c:pt>
                <c:pt idx="7">
                  <c:v>4.3230000000000004</c:v>
                </c:pt>
                <c:pt idx="8">
                  <c:v>4.4450000000000003</c:v>
                </c:pt>
                <c:pt idx="9">
                  <c:v>4.4539999999999997</c:v>
                </c:pt>
                <c:pt idx="10">
                  <c:v>4.3970000000000002</c:v>
                </c:pt>
                <c:pt idx="11">
                  <c:v>4.5910000000000002</c:v>
                </c:pt>
                <c:pt idx="12">
                  <c:v>3.9860000000000002</c:v>
                </c:pt>
                <c:pt idx="13">
                  <c:v>5.1829999999999998</c:v>
                </c:pt>
                <c:pt idx="14">
                  <c:v>5.1790000000000003</c:v>
                </c:pt>
                <c:pt idx="15">
                  <c:v>5.1740000000000004</c:v>
                </c:pt>
                <c:pt idx="16">
                  <c:v>5.1840000000000002</c:v>
                </c:pt>
                <c:pt idx="17">
                  <c:v>5.194</c:v>
                </c:pt>
                <c:pt idx="18">
                  <c:v>5.1849999999999996</c:v>
                </c:pt>
                <c:pt idx="19">
                  <c:v>5.2080000000000002</c:v>
                </c:pt>
                <c:pt idx="20">
                  <c:v>4.5640000000000001</c:v>
                </c:pt>
                <c:pt idx="21">
                  <c:v>5.7039999999999997</c:v>
                </c:pt>
                <c:pt idx="22">
                  <c:v>6.1120000000000001</c:v>
                </c:pt>
                <c:pt idx="23">
                  <c:v>6.0860000000000003</c:v>
                </c:pt>
                <c:pt idx="24">
                  <c:v>6.0780000000000003</c:v>
                </c:pt>
                <c:pt idx="25">
                  <c:v>6.085</c:v>
                </c:pt>
                <c:pt idx="26">
                  <c:v>6.0579999999999998</c:v>
                </c:pt>
                <c:pt idx="27">
                  <c:v>4.9809999999999999</c:v>
                </c:pt>
                <c:pt idx="28">
                  <c:v>3.403</c:v>
                </c:pt>
                <c:pt idx="29">
                  <c:v>2.4420000000000002</c:v>
                </c:pt>
                <c:pt idx="30">
                  <c:v>1.6439999999999999</c:v>
                </c:pt>
                <c:pt idx="31">
                  <c:v>1.2130000000000001</c:v>
                </c:pt>
                <c:pt idx="32">
                  <c:v>1.175</c:v>
                </c:pt>
                <c:pt idx="33">
                  <c:v>0.754</c:v>
                </c:pt>
                <c:pt idx="34">
                  <c:v>0.88600000000000001</c:v>
                </c:pt>
                <c:pt idx="35">
                  <c:v>1.1240000000000001</c:v>
                </c:pt>
                <c:pt idx="36">
                  <c:v>0.66800000000000004</c:v>
                </c:pt>
              </c:numCache>
            </c:numRef>
          </c:yVal>
        </c:ser>
        <c:axId val="109064960"/>
        <c:axId val="109066880"/>
      </c:scatterChart>
      <c:valAx>
        <c:axId val="10906496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9066880"/>
        <c:crosses val="autoZero"/>
        <c:crossBetween val="midCat"/>
      </c:valAx>
      <c:valAx>
        <c:axId val="109066880"/>
        <c:scaling>
          <c:orientation val="minMax"/>
        </c:scaling>
        <c:axPos val="l"/>
        <c:title>
          <c:tx>
            <c:rich>
              <a:bodyPr/>
              <a:lstStyle/>
              <a:p>
                <a:pPr>
                  <a:defRPr/>
                </a:pPr>
                <a:r>
                  <a:rPr lang="en-US"/>
                  <a:t>Water depth, ft</a:t>
                </a:r>
              </a:p>
            </c:rich>
          </c:tx>
          <c:layout/>
        </c:title>
        <c:numFmt formatCode="General" sourceLinked="1"/>
        <c:majorTickMark val="none"/>
        <c:tickLblPos val="nextTo"/>
        <c:crossAx val="109064960"/>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4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28.32(3):</a:t>
            </a:r>
            <a:r>
              <a:rPr lang="en-US" baseline="0"/>
              <a:t>  Conductivity profile</a:t>
            </a:r>
            <a:endParaRPr lang="en-US"/>
          </a:p>
        </c:rich>
      </c:tx>
      <c:layout/>
    </c:title>
    <c:plotArea>
      <c:layout/>
      <c:scatterChart>
        <c:scatterStyle val="lineMarker"/>
        <c:ser>
          <c:idx val="0"/>
          <c:order val="0"/>
          <c:spPr>
            <a:ln w="28575">
              <a:noFill/>
            </a:ln>
          </c:spPr>
          <c:xVal>
            <c:numRef>
              <c:f>('esb28.32(3)_"opt3"'!$E$8:$E$40,'esb28.32(3)_"opt3"'!$E$43:$E$46)</c:f>
              <c:numCache>
                <c:formatCode>General</c:formatCode>
                <c:ptCount val="37"/>
                <c:pt idx="0">
                  <c:v>1069</c:v>
                </c:pt>
                <c:pt idx="1">
                  <c:v>1068</c:v>
                </c:pt>
                <c:pt idx="2">
                  <c:v>1068</c:v>
                </c:pt>
                <c:pt idx="3">
                  <c:v>1055</c:v>
                </c:pt>
                <c:pt idx="4">
                  <c:v>1051</c:v>
                </c:pt>
                <c:pt idx="5">
                  <c:v>1064</c:v>
                </c:pt>
                <c:pt idx="6">
                  <c:v>1063</c:v>
                </c:pt>
                <c:pt idx="7">
                  <c:v>1062</c:v>
                </c:pt>
                <c:pt idx="8">
                  <c:v>1062</c:v>
                </c:pt>
                <c:pt idx="9">
                  <c:v>1063</c:v>
                </c:pt>
                <c:pt idx="10">
                  <c:v>1028</c:v>
                </c:pt>
                <c:pt idx="11">
                  <c:v>1061</c:v>
                </c:pt>
                <c:pt idx="12">
                  <c:v>1063</c:v>
                </c:pt>
                <c:pt idx="13">
                  <c:v>1064</c:v>
                </c:pt>
                <c:pt idx="14">
                  <c:v>1066</c:v>
                </c:pt>
                <c:pt idx="15">
                  <c:v>1066</c:v>
                </c:pt>
                <c:pt idx="16">
                  <c:v>1066</c:v>
                </c:pt>
                <c:pt idx="17">
                  <c:v>1066</c:v>
                </c:pt>
                <c:pt idx="18">
                  <c:v>1067</c:v>
                </c:pt>
                <c:pt idx="19">
                  <c:v>1067</c:v>
                </c:pt>
                <c:pt idx="20">
                  <c:v>1065</c:v>
                </c:pt>
                <c:pt idx="21">
                  <c:v>1065</c:v>
                </c:pt>
                <c:pt idx="22">
                  <c:v>1067</c:v>
                </c:pt>
                <c:pt idx="23">
                  <c:v>1068</c:v>
                </c:pt>
                <c:pt idx="24">
                  <c:v>1069</c:v>
                </c:pt>
                <c:pt idx="25">
                  <c:v>1067</c:v>
                </c:pt>
                <c:pt idx="26">
                  <c:v>1071</c:v>
                </c:pt>
                <c:pt idx="27">
                  <c:v>1034</c:v>
                </c:pt>
                <c:pt idx="28">
                  <c:v>1033</c:v>
                </c:pt>
                <c:pt idx="29">
                  <c:v>1032</c:v>
                </c:pt>
                <c:pt idx="30">
                  <c:v>1026</c:v>
                </c:pt>
                <c:pt idx="31">
                  <c:v>1016</c:v>
                </c:pt>
                <c:pt idx="32">
                  <c:v>1012</c:v>
                </c:pt>
                <c:pt idx="33">
                  <c:v>1069</c:v>
                </c:pt>
                <c:pt idx="34">
                  <c:v>1069</c:v>
                </c:pt>
                <c:pt idx="35">
                  <c:v>1071</c:v>
                </c:pt>
                <c:pt idx="36">
                  <c:v>1068</c:v>
                </c:pt>
              </c:numCache>
            </c:numRef>
          </c:xVal>
          <c:yVal>
            <c:numRef>
              <c:f>('esb28.32(3)_"opt3"'!$C$8:$C$40,'esb28.32(3)_"opt3"'!$C$43:$C$46)</c:f>
              <c:numCache>
                <c:formatCode>General</c:formatCode>
                <c:ptCount val="37"/>
                <c:pt idx="0">
                  <c:v>2.5000000000000001E-2</c:v>
                </c:pt>
                <c:pt idx="1">
                  <c:v>0.123</c:v>
                </c:pt>
                <c:pt idx="2">
                  <c:v>0.11600000000000001</c:v>
                </c:pt>
                <c:pt idx="3">
                  <c:v>0.67400000000000004</c:v>
                </c:pt>
                <c:pt idx="4">
                  <c:v>3.2</c:v>
                </c:pt>
                <c:pt idx="5">
                  <c:v>4.4859999999999998</c:v>
                </c:pt>
                <c:pt idx="6">
                  <c:v>4.4740000000000002</c:v>
                </c:pt>
                <c:pt idx="7">
                  <c:v>4.3230000000000004</c:v>
                </c:pt>
                <c:pt idx="8">
                  <c:v>4.4450000000000003</c:v>
                </c:pt>
                <c:pt idx="9">
                  <c:v>4.4539999999999997</c:v>
                </c:pt>
                <c:pt idx="10">
                  <c:v>4.3970000000000002</c:v>
                </c:pt>
                <c:pt idx="11">
                  <c:v>4.5910000000000002</c:v>
                </c:pt>
                <c:pt idx="12">
                  <c:v>3.9860000000000002</c:v>
                </c:pt>
                <c:pt idx="13">
                  <c:v>5.1829999999999998</c:v>
                </c:pt>
                <c:pt idx="14">
                  <c:v>5.1790000000000003</c:v>
                </c:pt>
                <c:pt idx="15">
                  <c:v>5.1740000000000004</c:v>
                </c:pt>
                <c:pt idx="16">
                  <c:v>5.1840000000000002</c:v>
                </c:pt>
                <c:pt idx="17">
                  <c:v>5.194</c:v>
                </c:pt>
                <c:pt idx="18">
                  <c:v>5.1849999999999996</c:v>
                </c:pt>
                <c:pt idx="19">
                  <c:v>5.2080000000000002</c:v>
                </c:pt>
                <c:pt idx="20">
                  <c:v>4.5640000000000001</c:v>
                </c:pt>
                <c:pt idx="21">
                  <c:v>5.7039999999999997</c:v>
                </c:pt>
                <c:pt idx="22">
                  <c:v>6.1120000000000001</c:v>
                </c:pt>
                <c:pt idx="23">
                  <c:v>6.0860000000000003</c:v>
                </c:pt>
                <c:pt idx="24">
                  <c:v>6.0780000000000003</c:v>
                </c:pt>
                <c:pt idx="25">
                  <c:v>6.085</c:v>
                </c:pt>
                <c:pt idx="26">
                  <c:v>6.0579999999999998</c:v>
                </c:pt>
                <c:pt idx="27">
                  <c:v>4.9809999999999999</c:v>
                </c:pt>
                <c:pt idx="28">
                  <c:v>3.403</c:v>
                </c:pt>
                <c:pt idx="29">
                  <c:v>2.4420000000000002</c:v>
                </c:pt>
                <c:pt idx="30">
                  <c:v>1.6439999999999999</c:v>
                </c:pt>
                <c:pt idx="31">
                  <c:v>1.2130000000000001</c:v>
                </c:pt>
                <c:pt idx="32">
                  <c:v>1.175</c:v>
                </c:pt>
                <c:pt idx="33">
                  <c:v>0.754</c:v>
                </c:pt>
                <c:pt idx="34">
                  <c:v>0.88600000000000001</c:v>
                </c:pt>
                <c:pt idx="35">
                  <c:v>1.1240000000000001</c:v>
                </c:pt>
                <c:pt idx="36">
                  <c:v>0.66800000000000004</c:v>
                </c:pt>
              </c:numCache>
            </c:numRef>
          </c:yVal>
        </c:ser>
        <c:axId val="109086976"/>
        <c:axId val="109187456"/>
      </c:scatterChart>
      <c:valAx>
        <c:axId val="109086976"/>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9187456"/>
        <c:crosses val="autoZero"/>
        <c:crossBetween val="midCat"/>
      </c:valAx>
      <c:valAx>
        <c:axId val="109187456"/>
        <c:scaling>
          <c:orientation val="minMax"/>
        </c:scaling>
        <c:axPos val="l"/>
        <c:title>
          <c:tx>
            <c:rich>
              <a:bodyPr/>
              <a:lstStyle/>
              <a:p>
                <a:pPr>
                  <a:defRPr/>
                </a:pPr>
                <a:r>
                  <a:rPr lang="en-US"/>
                  <a:t>Water depth, ft</a:t>
                </a:r>
              </a:p>
            </c:rich>
          </c:tx>
          <c:layout/>
        </c:title>
        <c:numFmt formatCode="General" sourceLinked="1"/>
        <c:majorTickMark val="none"/>
        <c:tickLblPos val="nextTo"/>
        <c:crossAx val="109086976"/>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205.95(2): Conductivity profile</a:t>
            </a:r>
          </a:p>
        </c:rich>
      </c:tx>
      <c:layout/>
    </c:title>
    <c:plotArea>
      <c:layout/>
      <c:scatterChart>
        <c:scatterStyle val="lineMarker"/>
        <c:ser>
          <c:idx val="0"/>
          <c:order val="0"/>
          <c:spPr>
            <a:ln w="28575">
              <a:noFill/>
            </a:ln>
          </c:spPr>
          <c:xVal>
            <c:numRef>
              <c:f>'sjr205.95(2)_"opt1"'!$E$8:$E$59</c:f>
              <c:numCache>
                <c:formatCode>General</c:formatCode>
                <c:ptCount val="52"/>
                <c:pt idx="0">
                  <c:v>1661</c:v>
                </c:pt>
                <c:pt idx="1">
                  <c:v>1601</c:v>
                </c:pt>
                <c:pt idx="2">
                  <c:v>1652</c:v>
                </c:pt>
                <c:pt idx="3">
                  <c:v>1646</c:v>
                </c:pt>
                <c:pt idx="4">
                  <c:v>1652</c:v>
                </c:pt>
                <c:pt idx="5">
                  <c:v>1647</c:v>
                </c:pt>
                <c:pt idx="6">
                  <c:v>1643</c:v>
                </c:pt>
                <c:pt idx="7">
                  <c:v>1654</c:v>
                </c:pt>
                <c:pt idx="8">
                  <c:v>1665</c:v>
                </c:pt>
                <c:pt idx="9">
                  <c:v>1680</c:v>
                </c:pt>
                <c:pt idx="10">
                  <c:v>1705</c:v>
                </c:pt>
                <c:pt idx="11">
                  <c:v>1283</c:v>
                </c:pt>
                <c:pt idx="12">
                  <c:v>2056</c:v>
                </c:pt>
                <c:pt idx="13">
                  <c:v>2184</c:v>
                </c:pt>
                <c:pt idx="14">
                  <c:v>2187</c:v>
                </c:pt>
                <c:pt idx="15">
                  <c:v>2187</c:v>
                </c:pt>
                <c:pt idx="16">
                  <c:v>2187</c:v>
                </c:pt>
                <c:pt idx="17">
                  <c:v>2187</c:v>
                </c:pt>
                <c:pt idx="18">
                  <c:v>2183</c:v>
                </c:pt>
                <c:pt idx="19">
                  <c:v>2183</c:v>
                </c:pt>
                <c:pt idx="20">
                  <c:v>2180</c:v>
                </c:pt>
                <c:pt idx="21">
                  <c:v>2176</c:v>
                </c:pt>
                <c:pt idx="22">
                  <c:v>2170</c:v>
                </c:pt>
                <c:pt idx="23">
                  <c:v>2168</c:v>
                </c:pt>
                <c:pt idx="24">
                  <c:v>2167</c:v>
                </c:pt>
                <c:pt idx="25">
                  <c:v>2166</c:v>
                </c:pt>
                <c:pt idx="26">
                  <c:v>2165</c:v>
                </c:pt>
                <c:pt idx="27">
                  <c:v>2164</c:v>
                </c:pt>
                <c:pt idx="28">
                  <c:v>2163</c:v>
                </c:pt>
                <c:pt idx="29">
                  <c:v>2161</c:v>
                </c:pt>
                <c:pt idx="30">
                  <c:v>2160</c:v>
                </c:pt>
                <c:pt idx="31">
                  <c:v>2159</c:v>
                </c:pt>
                <c:pt idx="32">
                  <c:v>2157</c:v>
                </c:pt>
                <c:pt idx="33">
                  <c:v>2154</c:v>
                </c:pt>
                <c:pt idx="34">
                  <c:v>2156</c:v>
                </c:pt>
                <c:pt idx="35">
                  <c:v>2155</c:v>
                </c:pt>
                <c:pt idx="36">
                  <c:v>2155</c:v>
                </c:pt>
                <c:pt idx="37">
                  <c:v>2154</c:v>
                </c:pt>
                <c:pt idx="38">
                  <c:v>2154</c:v>
                </c:pt>
                <c:pt idx="39">
                  <c:v>2153</c:v>
                </c:pt>
                <c:pt idx="40">
                  <c:v>2061</c:v>
                </c:pt>
                <c:pt idx="41">
                  <c:v>2044</c:v>
                </c:pt>
                <c:pt idx="42">
                  <c:v>1954</c:v>
                </c:pt>
                <c:pt idx="43">
                  <c:v>1973</c:v>
                </c:pt>
                <c:pt idx="44">
                  <c:v>1821</c:v>
                </c:pt>
                <c:pt idx="45">
                  <c:v>1728</c:v>
                </c:pt>
                <c:pt idx="46">
                  <c:v>1696</c:v>
                </c:pt>
                <c:pt idx="47">
                  <c:v>1667</c:v>
                </c:pt>
                <c:pt idx="48">
                  <c:v>1664</c:v>
                </c:pt>
                <c:pt idx="49">
                  <c:v>1672</c:v>
                </c:pt>
                <c:pt idx="50">
                  <c:v>1682</c:v>
                </c:pt>
                <c:pt idx="51">
                  <c:v>1698</c:v>
                </c:pt>
              </c:numCache>
            </c:numRef>
          </c:xVal>
          <c:yVal>
            <c:numRef>
              <c:f>'sjr205.95(2)_"opt1"'!$C$8:$C$59</c:f>
              <c:numCache>
                <c:formatCode>General</c:formatCode>
                <c:ptCount val="52"/>
                <c:pt idx="0">
                  <c:v>0.17299999999999999</c:v>
                </c:pt>
                <c:pt idx="1">
                  <c:v>1.2869999999999999</c:v>
                </c:pt>
                <c:pt idx="2">
                  <c:v>2.2730000000000001</c:v>
                </c:pt>
                <c:pt idx="3">
                  <c:v>3.0230000000000001</c:v>
                </c:pt>
                <c:pt idx="4">
                  <c:v>4.1130000000000004</c:v>
                </c:pt>
                <c:pt idx="5">
                  <c:v>4.99</c:v>
                </c:pt>
                <c:pt idx="6">
                  <c:v>6.4770000000000003</c:v>
                </c:pt>
                <c:pt idx="7">
                  <c:v>7.4939999999999998</c:v>
                </c:pt>
                <c:pt idx="8">
                  <c:v>10.214</c:v>
                </c:pt>
                <c:pt idx="9">
                  <c:v>12.99</c:v>
                </c:pt>
                <c:pt idx="10">
                  <c:v>16.82</c:v>
                </c:pt>
                <c:pt idx="11">
                  <c:v>20.605</c:v>
                </c:pt>
                <c:pt idx="12">
                  <c:v>20.811</c:v>
                </c:pt>
                <c:pt idx="13">
                  <c:v>20.866</c:v>
                </c:pt>
                <c:pt idx="14">
                  <c:v>20.898</c:v>
                </c:pt>
                <c:pt idx="15">
                  <c:v>20.908999999999999</c:v>
                </c:pt>
                <c:pt idx="16">
                  <c:v>20.931999999999999</c:v>
                </c:pt>
                <c:pt idx="17">
                  <c:v>20.952000000000002</c:v>
                </c:pt>
                <c:pt idx="18">
                  <c:v>20.97</c:v>
                </c:pt>
                <c:pt idx="19">
                  <c:v>20.984999999999999</c:v>
                </c:pt>
                <c:pt idx="20">
                  <c:v>20.983000000000001</c:v>
                </c:pt>
                <c:pt idx="21">
                  <c:v>20.995999999999999</c:v>
                </c:pt>
                <c:pt idx="22">
                  <c:v>21.007000000000001</c:v>
                </c:pt>
                <c:pt idx="23">
                  <c:v>21.018000000000001</c:v>
                </c:pt>
                <c:pt idx="24">
                  <c:v>21.010999999999999</c:v>
                </c:pt>
                <c:pt idx="25">
                  <c:v>21.02</c:v>
                </c:pt>
                <c:pt idx="26">
                  <c:v>21.029</c:v>
                </c:pt>
                <c:pt idx="27">
                  <c:v>21.036999999999999</c:v>
                </c:pt>
                <c:pt idx="28">
                  <c:v>21.044</c:v>
                </c:pt>
                <c:pt idx="29">
                  <c:v>21.033999999999999</c:v>
                </c:pt>
                <c:pt idx="30">
                  <c:v>21.04</c:v>
                </c:pt>
                <c:pt idx="31">
                  <c:v>21.045999999999999</c:v>
                </c:pt>
                <c:pt idx="32">
                  <c:v>21.050999999999998</c:v>
                </c:pt>
                <c:pt idx="33">
                  <c:v>21.04</c:v>
                </c:pt>
                <c:pt idx="34">
                  <c:v>21.044</c:v>
                </c:pt>
                <c:pt idx="35">
                  <c:v>21.048999999999999</c:v>
                </c:pt>
                <c:pt idx="36">
                  <c:v>21.053999999999998</c:v>
                </c:pt>
                <c:pt idx="37">
                  <c:v>21.056999999999999</c:v>
                </c:pt>
                <c:pt idx="38">
                  <c:v>21.06</c:v>
                </c:pt>
                <c:pt idx="39">
                  <c:v>21.047999999999998</c:v>
                </c:pt>
                <c:pt idx="40">
                  <c:v>21.035</c:v>
                </c:pt>
                <c:pt idx="41">
                  <c:v>20.888000000000002</c:v>
                </c:pt>
                <c:pt idx="42">
                  <c:v>20.925000000000001</c:v>
                </c:pt>
                <c:pt idx="43">
                  <c:v>20.928000000000001</c:v>
                </c:pt>
                <c:pt idx="44">
                  <c:v>20.431000000000001</c:v>
                </c:pt>
                <c:pt idx="45">
                  <c:v>19.119</c:v>
                </c:pt>
                <c:pt idx="46">
                  <c:v>16.024999999999999</c:v>
                </c:pt>
                <c:pt idx="47">
                  <c:v>11.714</c:v>
                </c:pt>
                <c:pt idx="48">
                  <c:v>8.468</c:v>
                </c:pt>
                <c:pt idx="49">
                  <c:v>5.6189999999999998</c:v>
                </c:pt>
                <c:pt idx="50">
                  <c:v>3.915</c:v>
                </c:pt>
                <c:pt idx="51">
                  <c:v>2.2029999999999998</c:v>
                </c:pt>
              </c:numCache>
            </c:numRef>
          </c:yVal>
        </c:ser>
        <c:axId val="62146048"/>
        <c:axId val="62147968"/>
      </c:scatterChart>
      <c:valAx>
        <c:axId val="62146048"/>
        <c:scaling>
          <c:orientation val="minMax"/>
          <c:min val="1200"/>
        </c:scaling>
        <c:axPos val="b"/>
        <c:title>
          <c:tx>
            <c:rich>
              <a:bodyPr/>
              <a:lstStyle/>
              <a:p>
                <a:pPr>
                  <a:defRPr/>
                </a:pPr>
                <a:r>
                  <a:rPr lang="en-US"/>
                  <a:t>Conductivity, microSiemens/cm</a:t>
                </a:r>
              </a:p>
            </c:rich>
          </c:tx>
          <c:layout>
            <c:manualLayout>
              <c:xMode val="edge"/>
              <c:yMode val="edge"/>
              <c:x val="0.40050249767166252"/>
              <c:y val="0.90348051797392726"/>
            </c:manualLayout>
          </c:layout>
        </c:title>
        <c:numFmt formatCode="General" sourceLinked="1"/>
        <c:majorTickMark val="none"/>
        <c:tickLblPos val="nextTo"/>
        <c:crossAx val="62147968"/>
        <c:crosses val="autoZero"/>
        <c:crossBetween val="midCat"/>
      </c:valAx>
      <c:valAx>
        <c:axId val="62147968"/>
        <c:scaling>
          <c:orientation val="minMax"/>
        </c:scaling>
        <c:axPos val="l"/>
        <c:title>
          <c:tx>
            <c:rich>
              <a:bodyPr/>
              <a:lstStyle/>
              <a:p>
                <a:pPr>
                  <a:defRPr/>
                </a:pPr>
                <a:r>
                  <a:rPr lang="en-US"/>
                  <a:t>Water</a:t>
                </a:r>
                <a:r>
                  <a:rPr lang="en-US" baseline="0"/>
                  <a:t> depth, ft</a:t>
                </a:r>
                <a:endParaRPr lang="en-US"/>
              </a:p>
            </c:rich>
          </c:tx>
          <c:layout/>
        </c:title>
        <c:numFmt formatCode="General" sourceLinked="1"/>
        <c:majorTickMark val="none"/>
        <c:tickLblPos val="nextTo"/>
        <c:crossAx val="62146048"/>
        <c:crosses val="autoZero"/>
        <c:crossBetween val="midCat"/>
      </c:valAx>
    </c:plotArea>
    <c:plotVisOnly val="1"/>
  </c:chart>
  <c:printSettings>
    <c:headerFooter/>
    <c:pageMargins b="0.75000000000000089" l="0.70000000000000062" r="0.70000000000000062" t="0.75000000000000089" header="0.30000000000000032" footer="0.30000000000000032"/>
    <c:pageSetup/>
  </c:printSettings>
</c:chartSpace>
</file>

<file path=xl/charts/chart15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26.37:  Water temperature profile</a:t>
            </a:r>
          </a:p>
        </c:rich>
      </c:tx>
      <c:layout/>
    </c:title>
    <c:plotArea>
      <c:layout/>
      <c:scatterChart>
        <c:scatterStyle val="lineMarker"/>
        <c:ser>
          <c:idx val="0"/>
          <c:order val="0"/>
          <c:spPr>
            <a:ln w="28575">
              <a:noFill/>
            </a:ln>
          </c:spPr>
          <c:xVal>
            <c:numRef>
              <c:f>'esb26.37opt1'!$B$10:$B$45</c:f>
              <c:numCache>
                <c:formatCode>General</c:formatCode>
                <c:ptCount val="36"/>
                <c:pt idx="0">
                  <c:v>85.6</c:v>
                </c:pt>
                <c:pt idx="1">
                  <c:v>85.04</c:v>
                </c:pt>
                <c:pt idx="2">
                  <c:v>84.07</c:v>
                </c:pt>
                <c:pt idx="3">
                  <c:v>76.02</c:v>
                </c:pt>
                <c:pt idx="4">
                  <c:v>74.87</c:v>
                </c:pt>
                <c:pt idx="5">
                  <c:v>74.680000000000007</c:v>
                </c:pt>
                <c:pt idx="6">
                  <c:v>74.7</c:v>
                </c:pt>
                <c:pt idx="7">
                  <c:v>74.650000000000006</c:v>
                </c:pt>
                <c:pt idx="8">
                  <c:v>74.59</c:v>
                </c:pt>
                <c:pt idx="9">
                  <c:v>74.7</c:v>
                </c:pt>
                <c:pt idx="10">
                  <c:v>74.81</c:v>
                </c:pt>
                <c:pt idx="11">
                  <c:v>74.91</c:v>
                </c:pt>
                <c:pt idx="12">
                  <c:v>74.900000000000006</c:v>
                </c:pt>
                <c:pt idx="13">
                  <c:v>74.94</c:v>
                </c:pt>
                <c:pt idx="14">
                  <c:v>74.930000000000007</c:v>
                </c:pt>
                <c:pt idx="15">
                  <c:v>74.92</c:v>
                </c:pt>
                <c:pt idx="16">
                  <c:v>74.94</c:v>
                </c:pt>
                <c:pt idx="17">
                  <c:v>74.95</c:v>
                </c:pt>
                <c:pt idx="18">
                  <c:v>74.98</c:v>
                </c:pt>
                <c:pt idx="19">
                  <c:v>74.989999999999995</c:v>
                </c:pt>
                <c:pt idx="20">
                  <c:v>74.989999999999995</c:v>
                </c:pt>
                <c:pt idx="21">
                  <c:v>75</c:v>
                </c:pt>
                <c:pt idx="22">
                  <c:v>75.03</c:v>
                </c:pt>
                <c:pt idx="23">
                  <c:v>75.040000000000006</c:v>
                </c:pt>
                <c:pt idx="24">
                  <c:v>75.040000000000006</c:v>
                </c:pt>
                <c:pt idx="25">
                  <c:v>75.05</c:v>
                </c:pt>
                <c:pt idx="26">
                  <c:v>75.05</c:v>
                </c:pt>
                <c:pt idx="27">
                  <c:v>75.05</c:v>
                </c:pt>
                <c:pt idx="28">
                  <c:v>74.97</c:v>
                </c:pt>
                <c:pt idx="29">
                  <c:v>74.92</c:v>
                </c:pt>
                <c:pt idx="30">
                  <c:v>74.72</c:v>
                </c:pt>
                <c:pt idx="31">
                  <c:v>74.849999999999994</c:v>
                </c:pt>
                <c:pt idx="32">
                  <c:v>75.319999999999993</c:v>
                </c:pt>
                <c:pt idx="33">
                  <c:v>81.16</c:v>
                </c:pt>
                <c:pt idx="34">
                  <c:v>84.77</c:v>
                </c:pt>
                <c:pt idx="35">
                  <c:v>84.35</c:v>
                </c:pt>
              </c:numCache>
            </c:numRef>
          </c:xVal>
          <c:yVal>
            <c:numRef>
              <c:f>'esb26.37opt1'!$C$10:$C$45</c:f>
              <c:numCache>
                <c:formatCode>General</c:formatCode>
                <c:ptCount val="36"/>
                <c:pt idx="0">
                  <c:v>0.12</c:v>
                </c:pt>
                <c:pt idx="1">
                  <c:v>0.20799999999999999</c:v>
                </c:pt>
                <c:pt idx="2">
                  <c:v>1.071</c:v>
                </c:pt>
                <c:pt idx="3">
                  <c:v>5</c:v>
                </c:pt>
                <c:pt idx="4">
                  <c:v>4.931</c:v>
                </c:pt>
                <c:pt idx="5">
                  <c:v>7.0010000000000003</c:v>
                </c:pt>
                <c:pt idx="6">
                  <c:v>7.0949999999999998</c:v>
                </c:pt>
                <c:pt idx="7">
                  <c:v>7.1289999999999996</c:v>
                </c:pt>
                <c:pt idx="8">
                  <c:v>7.1779999999999999</c:v>
                </c:pt>
                <c:pt idx="9">
                  <c:v>7.1559999999999997</c:v>
                </c:pt>
                <c:pt idx="10">
                  <c:v>7.1779999999999999</c:v>
                </c:pt>
                <c:pt idx="11">
                  <c:v>7.1139999999999999</c:v>
                </c:pt>
                <c:pt idx="12">
                  <c:v>7.1589999999999998</c:v>
                </c:pt>
                <c:pt idx="13">
                  <c:v>7.1840000000000002</c:v>
                </c:pt>
                <c:pt idx="14">
                  <c:v>7.1870000000000003</c:v>
                </c:pt>
                <c:pt idx="15">
                  <c:v>7.2169999999999996</c:v>
                </c:pt>
                <c:pt idx="16">
                  <c:v>7.2279999999999998</c:v>
                </c:pt>
                <c:pt idx="17">
                  <c:v>7.2359999999999998</c:v>
                </c:pt>
                <c:pt idx="18">
                  <c:v>7.2560000000000002</c:v>
                </c:pt>
                <c:pt idx="19">
                  <c:v>7.2560000000000002</c:v>
                </c:pt>
                <c:pt idx="20">
                  <c:v>7.2670000000000003</c:v>
                </c:pt>
                <c:pt idx="21">
                  <c:v>7.2770000000000001</c:v>
                </c:pt>
                <c:pt idx="22">
                  <c:v>7.2839999999999998</c:v>
                </c:pt>
                <c:pt idx="23">
                  <c:v>7.2720000000000002</c:v>
                </c:pt>
                <c:pt idx="24">
                  <c:v>7.2910000000000004</c:v>
                </c:pt>
                <c:pt idx="25">
                  <c:v>7.2910000000000004</c:v>
                </c:pt>
                <c:pt idx="26">
                  <c:v>7.3040000000000003</c:v>
                </c:pt>
                <c:pt idx="27">
                  <c:v>7.3150000000000004</c:v>
                </c:pt>
                <c:pt idx="28">
                  <c:v>7.3739999999999997</c:v>
                </c:pt>
                <c:pt idx="29">
                  <c:v>7.2839999999999998</c:v>
                </c:pt>
                <c:pt idx="30">
                  <c:v>5.6970000000000001</c:v>
                </c:pt>
                <c:pt idx="31">
                  <c:v>2.9260000000000002</c:v>
                </c:pt>
                <c:pt idx="32">
                  <c:v>1.837</c:v>
                </c:pt>
                <c:pt idx="33">
                  <c:v>0.22900000000000001</c:v>
                </c:pt>
                <c:pt idx="34">
                  <c:v>0.26200000000000001</c:v>
                </c:pt>
                <c:pt idx="35">
                  <c:v>0.36199999999999999</c:v>
                </c:pt>
              </c:numCache>
            </c:numRef>
          </c:yVal>
        </c:ser>
        <c:axId val="113443200"/>
        <c:axId val="113445120"/>
      </c:scatterChart>
      <c:valAx>
        <c:axId val="11344320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13445120"/>
        <c:crosses val="autoZero"/>
        <c:crossBetween val="midCat"/>
      </c:valAx>
      <c:valAx>
        <c:axId val="113445120"/>
        <c:scaling>
          <c:orientation val="minMax"/>
        </c:scaling>
        <c:axPos val="l"/>
        <c:title>
          <c:tx>
            <c:rich>
              <a:bodyPr/>
              <a:lstStyle/>
              <a:p>
                <a:pPr>
                  <a:defRPr/>
                </a:pPr>
                <a:r>
                  <a:rPr lang="en-US"/>
                  <a:t>Water depth, ft</a:t>
                </a:r>
              </a:p>
            </c:rich>
          </c:tx>
          <c:layout/>
        </c:title>
        <c:numFmt formatCode="General" sourceLinked="1"/>
        <c:majorTickMark val="none"/>
        <c:tickLblPos val="nextTo"/>
        <c:crossAx val="113443200"/>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5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26.37:  Conductivity profile</a:t>
            </a:r>
          </a:p>
        </c:rich>
      </c:tx>
      <c:layout/>
    </c:title>
    <c:plotArea>
      <c:layout/>
      <c:scatterChart>
        <c:scatterStyle val="lineMarker"/>
        <c:ser>
          <c:idx val="0"/>
          <c:order val="0"/>
          <c:spPr>
            <a:ln w="28575">
              <a:noFill/>
            </a:ln>
          </c:spPr>
          <c:xVal>
            <c:numRef>
              <c:f>'esb26.37opt1'!$E$10:$E$45</c:f>
              <c:numCache>
                <c:formatCode>General</c:formatCode>
                <c:ptCount val="36"/>
                <c:pt idx="0">
                  <c:v>1142</c:v>
                </c:pt>
                <c:pt idx="1">
                  <c:v>1146</c:v>
                </c:pt>
                <c:pt idx="2">
                  <c:v>1091</c:v>
                </c:pt>
                <c:pt idx="3">
                  <c:v>1144</c:v>
                </c:pt>
                <c:pt idx="4">
                  <c:v>1156</c:v>
                </c:pt>
                <c:pt idx="5">
                  <c:v>1156</c:v>
                </c:pt>
                <c:pt idx="6">
                  <c:v>1155</c:v>
                </c:pt>
                <c:pt idx="7">
                  <c:v>1157</c:v>
                </c:pt>
                <c:pt idx="8">
                  <c:v>1158</c:v>
                </c:pt>
                <c:pt idx="9">
                  <c:v>1157</c:v>
                </c:pt>
                <c:pt idx="10">
                  <c:v>1156</c:v>
                </c:pt>
                <c:pt idx="11">
                  <c:v>1152</c:v>
                </c:pt>
                <c:pt idx="12">
                  <c:v>1151</c:v>
                </c:pt>
                <c:pt idx="13">
                  <c:v>1152</c:v>
                </c:pt>
                <c:pt idx="14">
                  <c:v>1151</c:v>
                </c:pt>
                <c:pt idx="15">
                  <c:v>1150</c:v>
                </c:pt>
                <c:pt idx="16">
                  <c:v>1152</c:v>
                </c:pt>
                <c:pt idx="17">
                  <c:v>1152</c:v>
                </c:pt>
                <c:pt idx="18">
                  <c:v>1153</c:v>
                </c:pt>
                <c:pt idx="19">
                  <c:v>1152</c:v>
                </c:pt>
                <c:pt idx="20">
                  <c:v>1152</c:v>
                </c:pt>
                <c:pt idx="21">
                  <c:v>1152</c:v>
                </c:pt>
                <c:pt idx="22">
                  <c:v>1152</c:v>
                </c:pt>
                <c:pt idx="23">
                  <c:v>1153</c:v>
                </c:pt>
                <c:pt idx="24">
                  <c:v>1153</c:v>
                </c:pt>
                <c:pt idx="25">
                  <c:v>1154</c:v>
                </c:pt>
                <c:pt idx="26">
                  <c:v>1154</c:v>
                </c:pt>
                <c:pt idx="27">
                  <c:v>1151</c:v>
                </c:pt>
                <c:pt idx="28">
                  <c:v>1148</c:v>
                </c:pt>
                <c:pt idx="29">
                  <c:v>1141</c:v>
                </c:pt>
                <c:pt idx="30">
                  <c:v>1154</c:v>
                </c:pt>
                <c:pt idx="31">
                  <c:v>1158</c:v>
                </c:pt>
                <c:pt idx="32">
                  <c:v>1198</c:v>
                </c:pt>
                <c:pt idx="33">
                  <c:v>1208</c:v>
                </c:pt>
                <c:pt idx="34">
                  <c:v>1155</c:v>
                </c:pt>
                <c:pt idx="35">
                  <c:v>1167</c:v>
                </c:pt>
              </c:numCache>
            </c:numRef>
          </c:xVal>
          <c:yVal>
            <c:numRef>
              <c:f>'esb26.37opt1'!$C$10:$C$45</c:f>
              <c:numCache>
                <c:formatCode>General</c:formatCode>
                <c:ptCount val="36"/>
                <c:pt idx="0">
                  <c:v>0.12</c:v>
                </c:pt>
                <c:pt idx="1">
                  <c:v>0.20799999999999999</c:v>
                </c:pt>
                <c:pt idx="2">
                  <c:v>1.071</c:v>
                </c:pt>
                <c:pt idx="3">
                  <c:v>5</c:v>
                </c:pt>
                <c:pt idx="4">
                  <c:v>4.931</c:v>
                </c:pt>
                <c:pt idx="5">
                  <c:v>7.0010000000000003</c:v>
                </c:pt>
                <c:pt idx="6">
                  <c:v>7.0949999999999998</c:v>
                </c:pt>
                <c:pt idx="7">
                  <c:v>7.1289999999999996</c:v>
                </c:pt>
                <c:pt idx="8">
                  <c:v>7.1779999999999999</c:v>
                </c:pt>
                <c:pt idx="9">
                  <c:v>7.1559999999999997</c:v>
                </c:pt>
                <c:pt idx="10">
                  <c:v>7.1779999999999999</c:v>
                </c:pt>
                <c:pt idx="11">
                  <c:v>7.1139999999999999</c:v>
                </c:pt>
                <c:pt idx="12">
                  <c:v>7.1589999999999998</c:v>
                </c:pt>
                <c:pt idx="13">
                  <c:v>7.1840000000000002</c:v>
                </c:pt>
                <c:pt idx="14">
                  <c:v>7.1870000000000003</c:v>
                </c:pt>
                <c:pt idx="15">
                  <c:v>7.2169999999999996</c:v>
                </c:pt>
                <c:pt idx="16">
                  <c:v>7.2279999999999998</c:v>
                </c:pt>
                <c:pt idx="17">
                  <c:v>7.2359999999999998</c:v>
                </c:pt>
                <c:pt idx="18">
                  <c:v>7.2560000000000002</c:v>
                </c:pt>
                <c:pt idx="19">
                  <c:v>7.2560000000000002</c:v>
                </c:pt>
                <c:pt idx="20">
                  <c:v>7.2670000000000003</c:v>
                </c:pt>
                <c:pt idx="21">
                  <c:v>7.2770000000000001</c:v>
                </c:pt>
                <c:pt idx="22">
                  <c:v>7.2839999999999998</c:v>
                </c:pt>
                <c:pt idx="23">
                  <c:v>7.2720000000000002</c:v>
                </c:pt>
                <c:pt idx="24">
                  <c:v>7.2910000000000004</c:v>
                </c:pt>
                <c:pt idx="25">
                  <c:v>7.2910000000000004</c:v>
                </c:pt>
                <c:pt idx="26">
                  <c:v>7.3040000000000003</c:v>
                </c:pt>
                <c:pt idx="27">
                  <c:v>7.3150000000000004</c:v>
                </c:pt>
                <c:pt idx="28">
                  <c:v>7.3739999999999997</c:v>
                </c:pt>
                <c:pt idx="29">
                  <c:v>7.2839999999999998</c:v>
                </c:pt>
                <c:pt idx="30">
                  <c:v>5.6970000000000001</c:v>
                </c:pt>
                <c:pt idx="31">
                  <c:v>2.9260000000000002</c:v>
                </c:pt>
                <c:pt idx="32">
                  <c:v>1.837</c:v>
                </c:pt>
                <c:pt idx="33">
                  <c:v>0.22900000000000001</c:v>
                </c:pt>
                <c:pt idx="34">
                  <c:v>0.26200000000000001</c:v>
                </c:pt>
                <c:pt idx="35">
                  <c:v>0.36199999999999999</c:v>
                </c:pt>
              </c:numCache>
            </c:numRef>
          </c:yVal>
        </c:ser>
        <c:axId val="113485696"/>
        <c:axId val="113491968"/>
      </c:scatterChart>
      <c:valAx>
        <c:axId val="113485696"/>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13491968"/>
        <c:crosses val="autoZero"/>
        <c:crossBetween val="midCat"/>
      </c:valAx>
      <c:valAx>
        <c:axId val="113491968"/>
        <c:scaling>
          <c:orientation val="minMax"/>
        </c:scaling>
        <c:axPos val="l"/>
        <c:title>
          <c:tx>
            <c:rich>
              <a:bodyPr/>
              <a:lstStyle/>
              <a:p>
                <a:pPr>
                  <a:defRPr/>
                </a:pPr>
                <a:r>
                  <a:rPr lang="en-US"/>
                  <a:t>Water depth, ft</a:t>
                </a:r>
              </a:p>
            </c:rich>
          </c:tx>
          <c:layout/>
        </c:title>
        <c:numFmt formatCode="General" sourceLinked="1"/>
        <c:majorTickMark val="none"/>
        <c:tickLblPos val="nextTo"/>
        <c:crossAx val="113485696"/>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5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26.30:  Water temperature</a:t>
            </a:r>
            <a:r>
              <a:rPr lang="en-US" baseline="0"/>
              <a:t> profile</a:t>
            </a:r>
            <a:endParaRPr lang="en-US"/>
          </a:p>
        </c:rich>
      </c:tx>
      <c:layout/>
    </c:title>
    <c:plotArea>
      <c:layout/>
      <c:scatterChart>
        <c:scatterStyle val="lineMarker"/>
        <c:ser>
          <c:idx val="0"/>
          <c:order val="0"/>
          <c:spPr>
            <a:ln w="28575">
              <a:noFill/>
            </a:ln>
          </c:spPr>
          <c:xVal>
            <c:numRef>
              <c:f>'esb26.30'!$B$10:$B$38</c:f>
              <c:numCache>
                <c:formatCode>General</c:formatCode>
                <c:ptCount val="29"/>
                <c:pt idx="0">
                  <c:v>84.77</c:v>
                </c:pt>
                <c:pt idx="1">
                  <c:v>77.87</c:v>
                </c:pt>
                <c:pt idx="2">
                  <c:v>74.25</c:v>
                </c:pt>
                <c:pt idx="3">
                  <c:v>73.930000000000007</c:v>
                </c:pt>
                <c:pt idx="4">
                  <c:v>73.63</c:v>
                </c:pt>
                <c:pt idx="5">
                  <c:v>73.569999999999993</c:v>
                </c:pt>
                <c:pt idx="6">
                  <c:v>73.349999999999994</c:v>
                </c:pt>
                <c:pt idx="7">
                  <c:v>73.31</c:v>
                </c:pt>
                <c:pt idx="8">
                  <c:v>73.28</c:v>
                </c:pt>
                <c:pt idx="9">
                  <c:v>73.319999999999993</c:v>
                </c:pt>
                <c:pt idx="10">
                  <c:v>73.349999999999994</c:v>
                </c:pt>
                <c:pt idx="11">
                  <c:v>73.34</c:v>
                </c:pt>
                <c:pt idx="12">
                  <c:v>73.41</c:v>
                </c:pt>
                <c:pt idx="13">
                  <c:v>73.31</c:v>
                </c:pt>
                <c:pt idx="14">
                  <c:v>73.31</c:v>
                </c:pt>
                <c:pt idx="15">
                  <c:v>73.319999999999993</c:v>
                </c:pt>
                <c:pt idx="16">
                  <c:v>73.33</c:v>
                </c:pt>
                <c:pt idx="17">
                  <c:v>73.36</c:v>
                </c:pt>
                <c:pt idx="18">
                  <c:v>73.37</c:v>
                </c:pt>
                <c:pt idx="19">
                  <c:v>73.38</c:v>
                </c:pt>
                <c:pt idx="20">
                  <c:v>73.400000000000006</c:v>
                </c:pt>
                <c:pt idx="21">
                  <c:v>73.39</c:v>
                </c:pt>
                <c:pt idx="22">
                  <c:v>73.39</c:v>
                </c:pt>
                <c:pt idx="23">
                  <c:v>73.400000000000006</c:v>
                </c:pt>
                <c:pt idx="24">
                  <c:v>73.42</c:v>
                </c:pt>
                <c:pt idx="25">
                  <c:v>73.400000000000006</c:v>
                </c:pt>
                <c:pt idx="26">
                  <c:v>77.75</c:v>
                </c:pt>
                <c:pt idx="27">
                  <c:v>81.16</c:v>
                </c:pt>
                <c:pt idx="28">
                  <c:v>82.79</c:v>
                </c:pt>
              </c:numCache>
            </c:numRef>
          </c:xVal>
          <c:yVal>
            <c:numRef>
              <c:f>'esb26.30'!$C$10:$C$38</c:f>
              <c:numCache>
                <c:formatCode>General</c:formatCode>
                <c:ptCount val="29"/>
                <c:pt idx="0">
                  <c:v>4.1000000000000002E-2</c:v>
                </c:pt>
                <c:pt idx="1">
                  <c:v>1.3440000000000001</c:v>
                </c:pt>
                <c:pt idx="2">
                  <c:v>1.893</c:v>
                </c:pt>
                <c:pt idx="3">
                  <c:v>2.3380000000000001</c:v>
                </c:pt>
                <c:pt idx="4">
                  <c:v>2.7440000000000002</c:v>
                </c:pt>
                <c:pt idx="5">
                  <c:v>3.681</c:v>
                </c:pt>
                <c:pt idx="6">
                  <c:v>4.1189999999999998</c:v>
                </c:pt>
                <c:pt idx="7">
                  <c:v>4.0759999999999996</c:v>
                </c:pt>
                <c:pt idx="8">
                  <c:v>4.2640000000000002</c:v>
                </c:pt>
                <c:pt idx="9">
                  <c:v>4.3</c:v>
                </c:pt>
                <c:pt idx="10">
                  <c:v>4.2969999999999997</c:v>
                </c:pt>
                <c:pt idx="11">
                  <c:v>4.3730000000000002</c:v>
                </c:pt>
                <c:pt idx="12">
                  <c:v>4.3769999999999998</c:v>
                </c:pt>
                <c:pt idx="13">
                  <c:v>4.5629999999999997</c:v>
                </c:pt>
                <c:pt idx="14">
                  <c:v>4.5650000000000004</c:v>
                </c:pt>
                <c:pt idx="15">
                  <c:v>4.6479999999999997</c:v>
                </c:pt>
                <c:pt idx="16">
                  <c:v>4.6440000000000001</c:v>
                </c:pt>
                <c:pt idx="17">
                  <c:v>4.6529999999999996</c:v>
                </c:pt>
                <c:pt idx="18">
                  <c:v>4.6760000000000002</c:v>
                </c:pt>
                <c:pt idx="19">
                  <c:v>4.6790000000000003</c:v>
                </c:pt>
                <c:pt idx="20">
                  <c:v>4.6970000000000001</c:v>
                </c:pt>
                <c:pt idx="21">
                  <c:v>4.6970000000000001</c:v>
                </c:pt>
                <c:pt idx="22">
                  <c:v>4.6950000000000003</c:v>
                </c:pt>
                <c:pt idx="23">
                  <c:v>4.7080000000000002</c:v>
                </c:pt>
                <c:pt idx="24">
                  <c:v>4.7530000000000001</c:v>
                </c:pt>
                <c:pt idx="25">
                  <c:v>1.7490000000000001</c:v>
                </c:pt>
                <c:pt idx="26">
                  <c:v>0.14499999999999999</c:v>
                </c:pt>
                <c:pt idx="27">
                  <c:v>0.314</c:v>
                </c:pt>
                <c:pt idx="28">
                  <c:v>0.34200000000000003</c:v>
                </c:pt>
              </c:numCache>
            </c:numRef>
          </c:yVal>
        </c:ser>
        <c:axId val="113496448"/>
        <c:axId val="113543040"/>
      </c:scatterChart>
      <c:valAx>
        <c:axId val="113496448"/>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13543040"/>
        <c:crosses val="autoZero"/>
        <c:crossBetween val="midCat"/>
      </c:valAx>
      <c:valAx>
        <c:axId val="113543040"/>
        <c:scaling>
          <c:orientation val="minMax"/>
        </c:scaling>
        <c:axPos val="l"/>
        <c:title>
          <c:tx>
            <c:rich>
              <a:bodyPr/>
              <a:lstStyle/>
              <a:p>
                <a:pPr>
                  <a:defRPr/>
                </a:pPr>
                <a:r>
                  <a:rPr lang="en-US"/>
                  <a:t>Water depth, ft</a:t>
                </a:r>
              </a:p>
            </c:rich>
          </c:tx>
          <c:layout>
            <c:manualLayout>
              <c:xMode val="edge"/>
              <c:yMode val="edge"/>
              <c:x val="2.2944546063334192E-2"/>
              <c:y val="0.41684180423179018"/>
            </c:manualLayout>
          </c:layout>
        </c:title>
        <c:numFmt formatCode="General" sourceLinked="1"/>
        <c:majorTickMark val="none"/>
        <c:tickLblPos val="nextTo"/>
        <c:crossAx val="113496448"/>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5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26.30:  Conductivity</a:t>
            </a:r>
            <a:r>
              <a:rPr lang="en-US" baseline="0"/>
              <a:t> profile</a:t>
            </a:r>
            <a:endParaRPr lang="en-US"/>
          </a:p>
        </c:rich>
      </c:tx>
      <c:layout/>
    </c:title>
    <c:plotArea>
      <c:layout/>
      <c:scatterChart>
        <c:scatterStyle val="lineMarker"/>
        <c:ser>
          <c:idx val="0"/>
          <c:order val="0"/>
          <c:spPr>
            <a:ln w="28575">
              <a:noFill/>
            </a:ln>
          </c:spPr>
          <c:xVal>
            <c:numRef>
              <c:f>'esb26.30'!$E$10:$E$38</c:f>
              <c:numCache>
                <c:formatCode>General</c:formatCode>
                <c:ptCount val="29"/>
                <c:pt idx="0">
                  <c:v>1185</c:v>
                </c:pt>
                <c:pt idx="1">
                  <c:v>1137</c:v>
                </c:pt>
                <c:pt idx="2">
                  <c:v>1163</c:v>
                </c:pt>
                <c:pt idx="3">
                  <c:v>1164</c:v>
                </c:pt>
                <c:pt idx="4">
                  <c:v>1168</c:v>
                </c:pt>
                <c:pt idx="5">
                  <c:v>1167</c:v>
                </c:pt>
                <c:pt idx="6">
                  <c:v>1169</c:v>
                </c:pt>
                <c:pt idx="7">
                  <c:v>1169</c:v>
                </c:pt>
                <c:pt idx="8">
                  <c:v>1168</c:v>
                </c:pt>
                <c:pt idx="9">
                  <c:v>1169</c:v>
                </c:pt>
                <c:pt idx="10">
                  <c:v>1167</c:v>
                </c:pt>
                <c:pt idx="11">
                  <c:v>1165</c:v>
                </c:pt>
                <c:pt idx="12">
                  <c:v>1166</c:v>
                </c:pt>
                <c:pt idx="13">
                  <c:v>1177</c:v>
                </c:pt>
                <c:pt idx="14">
                  <c:v>1154</c:v>
                </c:pt>
                <c:pt idx="15">
                  <c:v>1170</c:v>
                </c:pt>
                <c:pt idx="16">
                  <c:v>1171</c:v>
                </c:pt>
                <c:pt idx="17">
                  <c:v>1170</c:v>
                </c:pt>
                <c:pt idx="18">
                  <c:v>1170</c:v>
                </c:pt>
                <c:pt idx="19">
                  <c:v>1170</c:v>
                </c:pt>
                <c:pt idx="20">
                  <c:v>1170</c:v>
                </c:pt>
                <c:pt idx="21">
                  <c:v>1170</c:v>
                </c:pt>
                <c:pt idx="22">
                  <c:v>1171</c:v>
                </c:pt>
                <c:pt idx="23">
                  <c:v>1171</c:v>
                </c:pt>
                <c:pt idx="24">
                  <c:v>1157</c:v>
                </c:pt>
                <c:pt idx="25">
                  <c:v>1172</c:v>
                </c:pt>
                <c:pt idx="26">
                  <c:v>1186</c:v>
                </c:pt>
                <c:pt idx="27">
                  <c:v>1201</c:v>
                </c:pt>
                <c:pt idx="28">
                  <c:v>1172</c:v>
                </c:pt>
              </c:numCache>
            </c:numRef>
          </c:xVal>
          <c:yVal>
            <c:numRef>
              <c:f>'esb26.30'!$C$10:$C$38</c:f>
              <c:numCache>
                <c:formatCode>General</c:formatCode>
                <c:ptCount val="29"/>
                <c:pt idx="0">
                  <c:v>4.1000000000000002E-2</c:v>
                </c:pt>
                <c:pt idx="1">
                  <c:v>1.3440000000000001</c:v>
                </c:pt>
                <c:pt idx="2">
                  <c:v>1.893</c:v>
                </c:pt>
                <c:pt idx="3">
                  <c:v>2.3380000000000001</c:v>
                </c:pt>
                <c:pt idx="4">
                  <c:v>2.7440000000000002</c:v>
                </c:pt>
                <c:pt idx="5">
                  <c:v>3.681</c:v>
                </c:pt>
                <c:pt idx="6">
                  <c:v>4.1189999999999998</c:v>
                </c:pt>
                <c:pt idx="7">
                  <c:v>4.0759999999999996</c:v>
                </c:pt>
                <c:pt idx="8">
                  <c:v>4.2640000000000002</c:v>
                </c:pt>
                <c:pt idx="9">
                  <c:v>4.3</c:v>
                </c:pt>
                <c:pt idx="10">
                  <c:v>4.2969999999999997</c:v>
                </c:pt>
                <c:pt idx="11">
                  <c:v>4.3730000000000002</c:v>
                </c:pt>
                <c:pt idx="12">
                  <c:v>4.3769999999999998</c:v>
                </c:pt>
                <c:pt idx="13">
                  <c:v>4.5629999999999997</c:v>
                </c:pt>
                <c:pt idx="14">
                  <c:v>4.5650000000000004</c:v>
                </c:pt>
                <c:pt idx="15">
                  <c:v>4.6479999999999997</c:v>
                </c:pt>
                <c:pt idx="16">
                  <c:v>4.6440000000000001</c:v>
                </c:pt>
                <c:pt idx="17">
                  <c:v>4.6529999999999996</c:v>
                </c:pt>
                <c:pt idx="18">
                  <c:v>4.6760000000000002</c:v>
                </c:pt>
                <c:pt idx="19">
                  <c:v>4.6790000000000003</c:v>
                </c:pt>
                <c:pt idx="20">
                  <c:v>4.6970000000000001</c:v>
                </c:pt>
                <c:pt idx="21">
                  <c:v>4.6970000000000001</c:v>
                </c:pt>
                <c:pt idx="22">
                  <c:v>4.6950000000000003</c:v>
                </c:pt>
                <c:pt idx="23">
                  <c:v>4.7080000000000002</c:v>
                </c:pt>
                <c:pt idx="24">
                  <c:v>4.7530000000000001</c:v>
                </c:pt>
                <c:pt idx="25">
                  <c:v>1.7490000000000001</c:v>
                </c:pt>
                <c:pt idx="26">
                  <c:v>0.14499999999999999</c:v>
                </c:pt>
                <c:pt idx="27">
                  <c:v>0.314</c:v>
                </c:pt>
                <c:pt idx="28">
                  <c:v>0.34200000000000003</c:v>
                </c:pt>
              </c:numCache>
            </c:numRef>
          </c:yVal>
        </c:ser>
        <c:axId val="113550848"/>
        <c:axId val="113548672"/>
      </c:scatterChart>
      <c:valAx>
        <c:axId val="113550848"/>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13548672"/>
        <c:crosses val="autoZero"/>
        <c:crossBetween val="midCat"/>
      </c:valAx>
      <c:valAx>
        <c:axId val="113548672"/>
        <c:scaling>
          <c:orientation val="minMax"/>
        </c:scaling>
        <c:axPos val="l"/>
        <c:title>
          <c:tx>
            <c:rich>
              <a:bodyPr/>
              <a:lstStyle/>
              <a:p>
                <a:pPr>
                  <a:defRPr/>
                </a:pPr>
                <a:r>
                  <a:rPr lang="en-US"/>
                  <a:t>Water depth, ft</a:t>
                </a:r>
              </a:p>
            </c:rich>
          </c:tx>
          <c:layout/>
        </c:title>
        <c:numFmt formatCode="General" sourceLinked="1"/>
        <c:majorTickMark val="none"/>
        <c:tickLblPos val="nextTo"/>
        <c:crossAx val="113550848"/>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5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22.42(2):  Water temperature profile</a:t>
            </a:r>
          </a:p>
        </c:rich>
      </c:tx>
      <c:layout/>
    </c:title>
    <c:plotArea>
      <c:layout/>
      <c:scatterChart>
        <c:scatterStyle val="lineMarker"/>
        <c:ser>
          <c:idx val="0"/>
          <c:order val="0"/>
          <c:spPr>
            <a:ln w="28575">
              <a:noFill/>
            </a:ln>
          </c:spPr>
          <c:xVal>
            <c:numRef>
              <c:f>('esb22.42(2)_"opt2"'!$B$8:$B$19,'esb22.42(2)_"opt2"'!$B$21:$B$64,'esb22.42(2)_"opt2"'!$B$67:$B$71,'esb22.42(2)_"opt2"'!$B$87:$B$100)</c:f>
              <c:numCache>
                <c:formatCode>General</c:formatCode>
                <c:ptCount val="75"/>
                <c:pt idx="0">
                  <c:v>92.22</c:v>
                </c:pt>
                <c:pt idx="1">
                  <c:v>91.02</c:v>
                </c:pt>
                <c:pt idx="2">
                  <c:v>90.44</c:v>
                </c:pt>
                <c:pt idx="3">
                  <c:v>84.69</c:v>
                </c:pt>
                <c:pt idx="4">
                  <c:v>80.040000000000006</c:v>
                </c:pt>
                <c:pt idx="5">
                  <c:v>79.55</c:v>
                </c:pt>
                <c:pt idx="6">
                  <c:v>78.849999999999994</c:v>
                </c:pt>
                <c:pt idx="7">
                  <c:v>80.44</c:v>
                </c:pt>
                <c:pt idx="8">
                  <c:v>80.069999999999993</c:v>
                </c:pt>
                <c:pt idx="9">
                  <c:v>79.89</c:v>
                </c:pt>
                <c:pt idx="10">
                  <c:v>79.84</c:v>
                </c:pt>
                <c:pt idx="11">
                  <c:v>79.2</c:v>
                </c:pt>
                <c:pt idx="12">
                  <c:v>82.47</c:v>
                </c:pt>
                <c:pt idx="13">
                  <c:v>80.52</c:v>
                </c:pt>
                <c:pt idx="14">
                  <c:v>80.150000000000006</c:v>
                </c:pt>
                <c:pt idx="15">
                  <c:v>79.11</c:v>
                </c:pt>
                <c:pt idx="16">
                  <c:v>79.25</c:v>
                </c:pt>
                <c:pt idx="17">
                  <c:v>79.41</c:v>
                </c:pt>
                <c:pt idx="18">
                  <c:v>79.900000000000006</c:v>
                </c:pt>
                <c:pt idx="19">
                  <c:v>77.010000000000005</c:v>
                </c:pt>
                <c:pt idx="20">
                  <c:v>76.459999999999994</c:v>
                </c:pt>
                <c:pt idx="21">
                  <c:v>74.790000000000006</c:v>
                </c:pt>
                <c:pt idx="22">
                  <c:v>74.91</c:v>
                </c:pt>
                <c:pt idx="23">
                  <c:v>74.87</c:v>
                </c:pt>
                <c:pt idx="24">
                  <c:v>74.87</c:v>
                </c:pt>
                <c:pt idx="25">
                  <c:v>74.92</c:v>
                </c:pt>
                <c:pt idx="26">
                  <c:v>74.92</c:v>
                </c:pt>
                <c:pt idx="27">
                  <c:v>74.95</c:v>
                </c:pt>
                <c:pt idx="28">
                  <c:v>74.959999999999994</c:v>
                </c:pt>
                <c:pt idx="29">
                  <c:v>74.959999999999994</c:v>
                </c:pt>
                <c:pt idx="30">
                  <c:v>74.98</c:v>
                </c:pt>
                <c:pt idx="31">
                  <c:v>74.95</c:v>
                </c:pt>
                <c:pt idx="32">
                  <c:v>74.95</c:v>
                </c:pt>
                <c:pt idx="33">
                  <c:v>74.94</c:v>
                </c:pt>
                <c:pt idx="34">
                  <c:v>74.930000000000007</c:v>
                </c:pt>
                <c:pt idx="35">
                  <c:v>74.92</c:v>
                </c:pt>
                <c:pt idx="36">
                  <c:v>74.86</c:v>
                </c:pt>
                <c:pt idx="37">
                  <c:v>74.23</c:v>
                </c:pt>
                <c:pt idx="38">
                  <c:v>73.94</c:v>
                </c:pt>
                <c:pt idx="39">
                  <c:v>73.680000000000007</c:v>
                </c:pt>
                <c:pt idx="40">
                  <c:v>73.5</c:v>
                </c:pt>
                <c:pt idx="41">
                  <c:v>73.400000000000006</c:v>
                </c:pt>
                <c:pt idx="42">
                  <c:v>73.430000000000007</c:v>
                </c:pt>
                <c:pt idx="43">
                  <c:v>73.45</c:v>
                </c:pt>
                <c:pt idx="44">
                  <c:v>73.47</c:v>
                </c:pt>
                <c:pt idx="45">
                  <c:v>73.599999999999994</c:v>
                </c:pt>
                <c:pt idx="46">
                  <c:v>73.38</c:v>
                </c:pt>
                <c:pt idx="47">
                  <c:v>73.2</c:v>
                </c:pt>
                <c:pt idx="48">
                  <c:v>73.209999999999994</c:v>
                </c:pt>
                <c:pt idx="49">
                  <c:v>73.239999999999995</c:v>
                </c:pt>
                <c:pt idx="50">
                  <c:v>73.260000000000005</c:v>
                </c:pt>
                <c:pt idx="51">
                  <c:v>73.58</c:v>
                </c:pt>
                <c:pt idx="52">
                  <c:v>76.17</c:v>
                </c:pt>
                <c:pt idx="53">
                  <c:v>75.41</c:v>
                </c:pt>
                <c:pt idx="54">
                  <c:v>76.59</c:v>
                </c:pt>
                <c:pt idx="55">
                  <c:v>79.84</c:v>
                </c:pt>
                <c:pt idx="56">
                  <c:v>88.97</c:v>
                </c:pt>
                <c:pt idx="57">
                  <c:v>89.79</c:v>
                </c:pt>
                <c:pt idx="58">
                  <c:v>87.88</c:v>
                </c:pt>
                <c:pt idx="59">
                  <c:v>89.87</c:v>
                </c:pt>
                <c:pt idx="60">
                  <c:v>90.13</c:v>
                </c:pt>
                <c:pt idx="61">
                  <c:v>88.07</c:v>
                </c:pt>
                <c:pt idx="62">
                  <c:v>88.18</c:v>
                </c:pt>
                <c:pt idx="63">
                  <c:v>87.65</c:v>
                </c:pt>
                <c:pt idx="64">
                  <c:v>87.22</c:v>
                </c:pt>
                <c:pt idx="65">
                  <c:v>87.12</c:v>
                </c:pt>
                <c:pt idx="66">
                  <c:v>88.69</c:v>
                </c:pt>
                <c:pt idx="67">
                  <c:v>87.22</c:v>
                </c:pt>
                <c:pt idx="68">
                  <c:v>87.16</c:v>
                </c:pt>
                <c:pt idx="69">
                  <c:v>87.09</c:v>
                </c:pt>
                <c:pt idx="70">
                  <c:v>87.15</c:v>
                </c:pt>
                <c:pt idx="71">
                  <c:v>87.72</c:v>
                </c:pt>
                <c:pt idx="72">
                  <c:v>88.63</c:v>
                </c:pt>
                <c:pt idx="73">
                  <c:v>89.37</c:v>
                </c:pt>
                <c:pt idx="74">
                  <c:v>88.61</c:v>
                </c:pt>
              </c:numCache>
            </c:numRef>
          </c:xVal>
          <c:yVal>
            <c:numRef>
              <c:f>('esb22.42(2)_"opt2"'!$C$8:$C$19,'esb22.42(2)_"opt2"'!$C$21:$C$64,'esb22.42(2)_"opt2"'!$C$67:$C$71,'esb22.42(2)_"opt2"'!$C$87:$C$100)</c:f>
              <c:numCache>
                <c:formatCode>General</c:formatCode>
                <c:ptCount val="75"/>
                <c:pt idx="0">
                  <c:v>0.53</c:v>
                </c:pt>
                <c:pt idx="1">
                  <c:v>0.67100000000000004</c:v>
                </c:pt>
                <c:pt idx="2">
                  <c:v>1.337</c:v>
                </c:pt>
                <c:pt idx="3">
                  <c:v>1.756</c:v>
                </c:pt>
                <c:pt idx="4">
                  <c:v>2.2330000000000001</c:v>
                </c:pt>
                <c:pt idx="5">
                  <c:v>2.1360000000000001</c:v>
                </c:pt>
                <c:pt idx="6">
                  <c:v>2.0590000000000002</c:v>
                </c:pt>
                <c:pt idx="7">
                  <c:v>1.79</c:v>
                </c:pt>
                <c:pt idx="8">
                  <c:v>1.754</c:v>
                </c:pt>
                <c:pt idx="9">
                  <c:v>1.756</c:v>
                </c:pt>
                <c:pt idx="10">
                  <c:v>1.7589999999999999</c:v>
                </c:pt>
                <c:pt idx="11">
                  <c:v>1.762</c:v>
                </c:pt>
                <c:pt idx="12">
                  <c:v>1.778</c:v>
                </c:pt>
                <c:pt idx="13">
                  <c:v>1.7949999999999999</c:v>
                </c:pt>
                <c:pt idx="14">
                  <c:v>1.7689999999999999</c:v>
                </c:pt>
                <c:pt idx="15">
                  <c:v>1.736</c:v>
                </c:pt>
                <c:pt idx="16">
                  <c:v>1.744</c:v>
                </c:pt>
                <c:pt idx="17">
                  <c:v>1.7569999999999999</c:v>
                </c:pt>
                <c:pt idx="18">
                  <c:v>1.788</c:v>
                </c:pt>
                <c:pt idx="19">
                  <c:v>1.921</c:v>
                </c:pt>
                <c:pt idx="20">
                  <c:v>4.165</c:v>
                </c:pt>
                <c:pt idx="21">
                  <c:v>4.1820000000000004</c:v>
                </c:pt>
                <c:pt idx="22">
                  <c:v>4.1210000000000004</c:v>
                </c:pt>
                <c:pt idx="23">
                  <c:v>4.13</c:v>
                </c:pt>
                <c:pt idx="24">
                  <c:v>4.1740000000000004</c:v>
                </c:pt>
                <c:pt idx="25">
                  <c:v>4.2320000000000002</c:v>
                </c:pt>
                <c:pt idx="26">
                  <c:v>4.2560000000000002</c:v>
                </c:pt>
                <c:pt idx="27">
                  <c:v>4.2629999999999999</c:v>
                </c:pt>
                <c:pt idx="28">
                  <c:v>4.2830000000000004</c:v>
                </c:pt>
                <c:pt idx="29">
                  <c:v>4.3010000000000002</c:v>
                </c:pt>
                <c:pt idx="30">
                  <c:v>4.3170000000000002</c:v>
                </c:pt>
                <c:pt idx="31">
                  <c:v>4.33</c:v>
                </c:pt>
                <c:pt idx="32">
                  <c:v>4.3559999999999999</c:v>
                </c:pt>
                <c:pt idx="33">
                  <c:v>4.3470000000000004</c:v>
                </c:pt>
                <c:pt idx="34">
                  <c:v>4.3680000000000003</c:v>
                </c:pt>
                <c:pt idx="35">
                  <c:v>4.3890000000000002</c:v>
                </c:pt>
                <c:pt idx="36">
                  <c:v>4.54</c:v>
                </c:pt>
                <c:pt idx="37">
                  <c:v>4.8239999999999998</c:v>
                </c:pt>
                <c:pt idx="38">
                  <c:v>4.9119999999999999</c:v>
                </c:pt>
                <c:pt idx="39">
                  <c:v>4.9039999999999999</c:v>
                </c:pt>
                <c:pt idx="40">
                  <c:v>4.8630000000000004</c:v>
                </c:pt>
                <c:pt idx="41">
                  <c:v>4.7850000000000001</c:v>
                </c:pt>
                <c:pt idx="42">
                  <c:v>4.8079999999999998</c:v>
                </c:pt>
                <c:pt idx="43">
                  <c:v>4.8440000000000003</c:v>
                </c:pt>
                <c:pt idx="44">
                  <c:v>4.9290000000000003</c:v>
                </c:pt>
                <c:pt idx="45">
                  <c:v>4.4459999999999997</c:v>
                </c:pt>
                <c:pt idx="46">
                  <c:v>5.1660000000000004</c:v>
                </c:pt>
                <c:pt idx="47">
                  <c:v>5.1710000000000003</c:v>
                </c:pt>
                <c:pt idx="48">
                  <c:v>5.1740000000000004</c:v>
                </c:pt>
                <c:pt idx="49">
                  <c:v>5.1920000000000002</c:v>
                </c:pt>
                <c:pt idx="50">
                  <c:v>5.1909999999999998</c:v>
                </c:pt>
                <c:pt idx="51">
                  <c:v>1.889</c:v>
                </c:pt>
                <c:pt idx="52">
                  <c:v>2.6320000000000001</c:v>
                </c:pt>
                <c:pt idx="53">
                  <c:v>2.58</c:v>
                </c:pt>
                <c:pt idx="54">
                  <c:v>1.823</c:v>
                </c:pt>
                <c:pt idx="55">
                  <c:v>1.425</c:v>
                </c:pt>
                <c:pt idx="56">
                  <c:v>0.97399999999999998</c:v>
                </c:pt>
                <c:pt idx="57">
                  <c:v>0.95299999999999996</c:v>
                </c:pt>
                <c:pt idx="58">
                  <c:v>0.92100000000000004</c:v>
                </c:pt>
                <c:pt idx="59">
                  <c:v>0.90100000000000002</c:v>
                </c:pt>
                <c:pt idx="60">
                  <c:v>0.98199999999999998</c:v>
                </c:pt>
                <c:pt idx="61">
                  <c:v>0.27800000000000002</c:v>
                </c:pt>
                <c:pt idx="62">
                  <c:v>0.249</c:v>
                </c:pt>
                <c:pt idx="63">
                  <c:v>0.33</c:v>
                </c:pt>
                <c:pt idx="64">
                  <c:v>0.308</c:v>
                </c:pt>
                <c:pt idx="65">
                  <c:v>0.307</c:v>
                </c:pt>
                <c:pt idx="66">
                  <c:v>0.224</c:v>
                </c:pt>
                <c:pt idx="67">
                  <c:v>0.255</c:v>
                </c:pt>
                <c:pt idx="68">
                  <c:v>0.23499999999999999</c:v>
                </c:pt>
                <c:pt idx="69">
                  <c:v>0.12</c:v>
                </c:pt>
                <c:pt idx="70">
                  <c:v>0.17599999999999999</c:v>
                </c:pt>
                <c:pt idx="71">
                  <c:v>0.152</c:v>
                </c:pt>
                <c:pt idx="72">
                  <c:v>0.22800000000000001</c:v>
                </c:pt>
                <c:pt idx="73">
                  <c:v>0.23300000000000001</c:v>
                </c:pt>
                <c:pt idx="74">
                  <c:v>0.217</c:v>
                </c:pt>
              </c:numCache>
            </c:numRef>
          </c:yVal>
        </c:ser>
        <c:axId val="113646976"/>
        <c:axId val="113702400"/>
      </c:scatterChart>
      <c:valAx>
        <c:axId val="113646976"/>
        <c:scaling>
          <c:orientation val="minMax"/>
          <c:min val="70"/>
        </c:scaling>
        <c:axPos val="b"/>
        <c:title>
          <c:tx>
            <c:rich>
              <a:bodyPr/>
              <a:lstStyle/>
              <a:p>
                <a:pPr>
                  <a:defRPr/>
                </a:pPr>
                <a:r>
                  <a:rPr lang="en-US"/>
                  <a:t>Water temperature, deg F</a:t>
                </a:r>
              </a:p>
            </c:rich>
          </c:tx>
          <c:layout/>
        </c:title>
        <c:numFmt formatCode="General" sourceLinked="1"/>
        <c:majorTickMark val="none"/>
        <c:tickLblPos val="nextTo"/>
        <c:crossAx val="113702400"/>
        <c:crosses val="autoZero"/>
        <c:crossBetween val="midCat"/>
      </c:valAx>
      <c:valAx>
        <c:axId val="113702400"/>
        <c:scaling>
          <c:orientation val="minMax"/>
        </c:scaling>
        <c:axPos val="l"/>
        <c:title>
          <c:tx>
            <c:rich>
              <a:bodyPr/>
              <a:lstStyle/>
              <a:p>
                <a:pPr>
                  <a:defRPr/>
                </a:pPr>
                <a:r>
                  <a:rPr lang="en-US"/>
                  <a:t>Water depth, ft</a:t>
                </a:r>
              </a:p>
            </c:rich>
          </c:tx>
          <c:layout/>
        </c:title>
        <c:numFmt formatCode="General" sourceLinked="1"/>
        <c:majorTickMark val="none"/>
        <c:tickLblPos val="nextTo"/>
        <c:crossAx val="113646976"/>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5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22.42(2):  Conductivity profile</a:t>
            </a:r>
          </a:p>
        </c:rich>
      </c:tx>
      <c:layout/>
    </c:title>
    <c:plotArea>
      <c:layout/>
      <c:scatterChart>
        <c:scatterStyle val="lineMarker"/>
        <c:ser>
          <c:idx val="0"/>
          <c:order val="0"/>
          <c:spPr>
            <a:ln w="28575">
              <a:noFill/>
            </a:ln>
          </c:spPr>
          <c:xVal>
            <c:numRef>
              <c:f>('esb22.42(2)_"opt2"'!$E$8:$E$19,'esb22.42(2)_"opt2"'!$E$21:$E$64,'esb22.42(2)_"opt2"'!$E$67:$E$71,'esb22.42(2)_"opt2"'!$E$87:$E$100)</c:f>
              <c:numCache>
                <c:formatCode>General</c:formatCode>
                <c:ptCount val="75"/>
                <c:pt idx="0">
                  <c:v>225.9</c:v>
                </c:pt>
                <c:pt idx="1">
                  <c:v>223.1</c:v>
                </c:pt>
                <c:pt idx="2">
                  <c:v>207.2</c:v>
                </c:pt>
                <c:pt idx="3">
                  <c:v>224.9</c:v>
                </c:pt>
                <c:pt idx="4">
                  <c:v>252.1</c:v>
                </c:pt>
                <c:pt idx="5">
                  <c:v>260.2</c:v>
                </c:pt>
                <c:pt idx="6">
                  <c:v>262.7</c:v>
                </c:pt>
                <c:pt idx="7">
                  <c:v>247.4</c:v>
                </c:pt>
                <c:pt idx="8">
                  <c:v>250.1</c:v>
                </c:pt>
                <c:pt idx="9">
                  <c:v>252.1</c:v>
                </c:pt>
                <c:pt idx="10">
                  <c:v>255.1</c:v>
                </c:pt>
                <c:pt idx="11">
                  <c:v>255.9</c:v>
                </c:pt>
                <c:pt idx="12">
                  <c:v>234.2</c:v>
                </c:pt>
                <c:pt idx="13">
                  <c:v>245.1</c:v>
                </c:pt>
                <c:pt idx="14">
                  <c:v>250.4</c:v>
                </c:pt>
                <c:pt idx="15">
                  <c:v>256.2</c:v>
                </c:pt>
                <c:pt idx="16">
                  <c:v>255.7</c:v>
                </c:pt>
                <c:pt idx="17">
                  <c:v>251.1</c:v>
                </c:pt>
                <c:pt idx="18">
                  <c:v>246.4</c:v>
                </c:pt>
                <c:pt idx="19">
                  <c:v>251</c:v>
                </c:pt>
                <c:pt idx="20">
                  <c:v>297.7</c:v>
                </c:pt>
                <c:pt idx="21">
                  <c:v>323.10000000000002</c:v>
                </c:pt>
                <c:pt idx="22">
                  <c:v>336.1</c:v>
                </c:pt>
                <c:pt idx="23">
                  <c:v>337.7</c:v>
                </c:pt>
                <c:pt idx="24">
                  <c:v>332.9</c:v>
                </c:pt>
                <c:pt idx="25">
                  <c:v>330.5</c:v>
                </c:pt>
                <c:pt idx="26">
                  <c:v>328.6</c:v>
                </c:pt>
                <c:pt idx="27">
                  <c:v>330.8</c:v>
                </c:pt>
                <c:pt idx="28">
                  <c:v>331.4</c:v>
                </c:pt>
                <c:pt idx="29">
                  <c:v>326.60000000000002</c:v>
                </c:pt>
                <c:pt idx="30">
                  <c:v>326.7</c:v>
                </c:pt>
                <c:pt idx="31">
                  <c:v>327.5</c:v>
                </c:pt>
                <c:pt idx="32">
                  <c:v>328.1</c:v>
                </c:pt>
                <c:pt idx="33">
                  <c:v>328.3</c:v>
                </c:pt>
                <c:pt idx="34">
                  <c:v>328.6</c:v>
                </c:pt>
                <c:pt idx="35">
                  <c:v>328.8</c:v>
                </c:pt>
                <c:pt idx="36">
                  <c:v>340.1</c:v>
                </c:pt>
                <c:pt idx="37">
                  <c:v>352.9</c:v>
                </c:pt>
                <c:pt idx="38">
                  <c:v>374.7</c:v>
                </c:pt>
                <c:pt idx="39">
                  <c:v>397.2</c:v>
                </c:pt>
                <c:pt idx="40">
                  <c:v>419.6</c:v>
                </c:pt>
                <c:pt idx="41">
                  <c:v>421.8</c:v>
                </c:pt>
                <c:pt idx="42">
                  <c:v>422</c:v>
                </c:pt>
                <c:pt idx="43">
                  <c:v>414.3</c:v>
                </c:pt>
                <c:pt idx="44">
                  <c:v>409.4</c:v>
                </c:pt>
                <c:pt idx="45">
                  <c:v>342.7</c:v>
                </c:pt>
                <c:pt idx="46">
                  <c:v>349.2</c:v>
                </c:pt>
                <c:pt idx="47">
                  <c:v>349.7</c:v>
                </c:pt>
                <c:pt idx="48">
                  <c:v>349.4</c:v>
                </c:pt>
                <c:pt idx="49">
                  <c:v>349.6</c:v>
                </c:pt>
                <c:pt idx="50">
                  <c:v>351.6</c:v>
                </c:pt>
                <c:pt idx="51">
                  <c:v>275.7</c:v>
                </c:pt>
                <c:pt idx="52">
                  <c:v>282.2</c:v>
                </c:pt>
                <c:pt idx="53">
                  <c:v>277.2</c:v>
                </c:pt>
                <c:pt idx="54">
                  <c:v>241.2</c:v>
                </c:pt>
                <c:pt idx="55">
                  <c:v>230.1</c:v>
                </c:pt>
                <c:pt idx="56">
                  <c:v>210</c:v>
                </c:pt>
                <c:pt idx="57">
                  <c:v>210.7</c:v>
                </c:pt>
                <c:pt idx="58">
                  <c:v>218.2</c:v>
                </c:pt>
                <c:pt idx="59">
                  <c:v>214.3</c:v>
                </c:pt>
                <c:pt idx="60">
                  <c:v>210.7</c:v>
                </c:pt>
                <c:pt idx="61">
                  <c:v>199.8</c:v>
                </c:pt>
                <c:pt idx="62">
                  <c:v>197.7</c:v>
                </c:pt>
                <c:pt idx="63">
                  <c:v>196.6</c:v>
                </c:pt>
                <c:pt idx="64">
                  <c:v>196.9</c:v>
                </c:pt>
                <c:pt idx="65">
                  <c:v>196.3</c:v>
                </c:pt>
                <c:pt idx="66">
                  <c:v>196</c:v>
                </c:pt>
                <c:pt idx="67">
                  <c:v>195.9</c:v>
                </c:pt>
                <c:pt idx="68">
                  <c:v>195.4</c:v>
                </c:pt>
                <c:pt idx="69">
                  <c:v>196.4</c:v>
                </c:pt>
                <c:pt idx="70">
                  <c:v>195.8</c:v>
                </c:pt>
                <c:pt idx="71">
                  <c:v>201</c:v>
                </c:pt>
                <c:pt idx="72">
                  <c:v>207.1</c:v>
                </c:pt>
                <c:pt idx="73">
                  <c:v>207.8</c:v>
                </c:pt>
                <c:pt idx="74">
                  <c:v>200.9</c:v>
                </c:pt>
              </c:numCache>
            </c:numRef>
          </c:xVal>
          <c:yVal>
            <c:numRef>
              <c:f>('esb22.42(2)_"opt2"'!$C$8:$C$19,'esb22.42(2)_"opt2"'!$C$21:$C$64,'esb22.42(2)_"opt2"'!$C$67:$C$71,'esb22.42(2)_"opt2"'!$C$87:$C$100)</c:f>
              <c:numCache>
                <c:formatCode>General</c:formatCode>
                <c:ptCount val="75"/>
                <c:pt idx="0">
                  <c:v>0.53</c:v>
                </c:pt>
                <c:pt idx="1">
                  <c:v>0.67100000000000004</c:v>
                </c:pt>
                <c:pt idx="2">
                  <c:v>1.337</c:v>
                </c:pt>
                <c:pt idx="3">
                  <c:v>1.756</c:v>
                </c:pt>
                <c:pt idx="4">
                  <c:v>2.2330000000000001</c:v>
                </c:pt>
                <c:pt idx="5">
                  <c:v>2.1360000000000001</c:v>
                </c:pt>
                <c:pt idx="6">
                  <c:v>2.0590000000000002</c:v>
                </c:pt>
                <c:pt idx="7">
                  <c:v>1.79</c:v>
                </c:pt>
                <c:pt idx="8">
                  <c:v>1.754</c:v>
                </c:pt>
                <c:pt idx="9">
                  <c:v>1.756</c:v>
                </c:pt>
                <c:pt idx="10">
                  <c:v>1.7589999999999999</c:v>
                </c:pt>
                <c:pt idx="11">
                  <c:v>1.762</c:v>
                </c:pt>
                <c:pt idx="12">
                  <c:v>1.778</c:v>
                </c:pt>
                <c:pt idx="13">
                  <c:v>1.7949999999999999</c:v>
                </c:pt>
                <c:pt idx="14">
                  <c:v>1.7689999999999999</c:v>
                </c:pt>
                <c:pt idx="15">
                  <c:v>1.736</c:v>
                </c:pt>
                <c:pt idx="16">
                  <c:v>1.744</c:v>
                </c:pt>
                <c:pt idx="17">
                  <c:v>1.7569999999999999</c:v>
                </c:pt>
                <c:pt idx="18">
                  <c:v>1.788</c:v>
                </c:pt>
                <c:pt idx="19">
                  <c:v>1.921</c:v>
                </c:pt>
                <c:pt idx="20">
                  <c:v>4.165</c:v>
                </c:pt>
                <c:pt idx="21">
                  <c:v>4.1820000000000004</c:v>
                </c:pt>
                <c:pt idx="22">
                  <c:v>4.1210000000000004</c:v>
                </c:pt>
                <c:pt idx="23">
                  <c:v>4.13</c:v>
                </c:pt>
                <c:pt idx="24">
                  <c:v>4.1740000000000004</c:v>
                </c:pt>
                <c:pt idx="25">
                  <c:v>4.2320000000000002</c:v>
                </c:pt>
                <c:pt idx="26">
                  <c:v>4.2560000000000002</c:v>
                </c:pt>
                <c:pt idx="27">
                  <c:v>4.2629999999999999</c:v>
                </c:pt>
                <c:pt idx="28">
                  <c:v>4.2830000000000004</c:v>
                </c:pt>
                <c:pt idx="29">
                  <c:v>4.3010000000000002</c:v>
                </c:pt>
                <c:pt idx="30">
                  <c:v>4.3170000000000002</c:v>
                </c:pt>
                <c:pt idx="31">
                  <c:v>4.33</c:v>
                </c:pt>
                <c:pt idx="32">
                  <c:v>4.3559999999999999</c:v>
                </c:pt>
                <c:pt idx="33">
                  <c:v>4.3470000000000004</c:v>
                </c:pt>
                <c:pt idx="34">
                  <c:v>4.3680000000000003</c:v>
                </c:pt>
                <c:pt idx="35">
                  <c:v>4.3890000000000002</c:v>
                </c:pt>
                <c:pt idx="36">
                  <c:v>4.54</c:v>
                </c:pt>
                <c:pt idx="37">
                  <c:v>4.8239999999999998</c:v>
                </c:pt>
                <c:pt idx="38">
                  <c:v>4.9119999999999999</c:v>
                </c:pt>
                <c:pt idx="39">
                  <c:v>4.9039999999999999</c:v>
                </c:pt>
                <c:pt idx="40">
                  <c:v>4.8630000000000004</c:v>
                </c:pt>
                <c:pt idx="41">
                  <c:v>4.7850000000000001</c:v>
                </c:pt>
                <c:pt idx="42">
                  <c:v>4.8079999999999998</c:v>
                </c:pt>
                <c:pt idx="43">
                  <c:v>4.8440000000000003</c:v>
                </c:pt>
                <c:pt idx="44">
                  <c:v>4.9290000000000003</c:v>
                </c:pt>
                <c:pt idx="45">
                  <c:v>4.4459999999999997</c:v>
                </c:pt>
                <c:pt idx="46">
                  <c:v>5.1660000000000004</c:v>
                </c:pt>
                <c:pt idx="47">
                  <c:v>5.1710000000000003</c:v>
                </c:pt>
                <c:pt idx="48">
                  <c:v>5.1740000000000004</c:v>
                </c:pt>
                <c:pt idx="49">
                  <c:v>5.1920000000000002</c:v>
                </c:pt>
                <c:pt idx="50">
                  <c:v>5.1909999999999998</c:v>
                </c:pt>
                <c:pt idx="51">
                  <c:v>1.889</c:v>
                </c:pt>
                <c:pt idx="52">
                  <c:v>2.6320000000000001</c:v>
                </c:pt>
                <c:pt idx="53">
                  <c:v>2.58</c:v>
                </c:pt>
                <c:pt idx="54">
                  <c:v>1.823</c:v>
                </c:pt>
                <c:pt idx="55">
                  <c:v>1.425</c:v>
                </c:pt>
                <c:pt idx="56">
                  <c:v>0.97399999999999998</c:v>
                </c:pt>
                <c:pt idx="57">
                  <c:v>0.95299999999999996</c:v>
                </c:pt>
                <c:pt idx="58">
                  <c:v>0.92100000000000004</c:v>
                </c:pt>
                <c:pt idx="59">
                  <c:v>0.90100000000000002</c:v>
                </c:pt>
                <c:pt idx="60">
                  <c:v>0.98199999999999998</c:v>
                </c:pt>
                <c:pt idx="61">
                  <c:v>0.27800000000000002</c:v>
                </c:pt>
                <c:pt idx="62">
                  <c:v>0.249</c:v>
                </c:pt>
                <c:pt idx="63">
                  <c:v>0.33</c:v>
                </c:pt>
                <c:pt idx="64">
                  <c:v>0.308</c:v>
                </c:pt>
                <c:pt idx="65">
                  <c:v>0.307</c:v>
                </c:pt>
                <c:pt idx="66">
                  <c:v>0.224</c:v>
                </c:pt>
                <c:pt idx="67">
                  <c:v>0.255</c:v>
                </c:pt>
                <c:pt idx="68">
                  <c:v>0.23499999999999999</c:v>
                </c:pt>
                <c:pt idx="69">
                  <c:v>0.12</c:v>
                </c:pt>
                <c:pt idx="70">
                  <c:v>0.17599999999999999</c:v>
                </c:pt>
                <c:pt idx="71">
                  <c:v>0.152</c:v>
                </c:pt>
                <c:pt idx="72">
                  <c:v>0.22800000000000001</c:v>
                </c:pt>
                <c:pt idx="73">
                  <c:v>0.23300000000000001</c:v>
                </c:pt>
                <c:pt idx="74">
                  <c:v>0.217</c:v>
                </c:pt>
              </c:numCache>
            </c:numRef>
          </c:yVal>
        </c:ser>
        <c:axId val="107574400"/>
        <c:axId val="107576320"/>
      </c:scatterChart>
      <c:valAx>
        <c:axId val="107574400"/>
        <c:scaling>
          <c:orientation val="minMax"/>
          <c:min val="150"/>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7576320"/>
        <c:crosses val="autoZero"/>
        <c:crossBetween val="midCat"/>
      </c:valAx>
      <c:valAx>
        <c:axId val="107576320"/>
        <c:scaling>
          <c:orientation val="minMax"/>
        </c:scaling>
        <c:axPos val="l"/>
        <c:title>
          <c:tx>
            <c:rich>
              <a:bodyPr/>
              <a:lstStyle/>
              <a:p>
                <a:pPr>
                  <a:defRPr/>
                </a:pPr>
                <a:r>
                  <a:rPr lang="en-US"/>
                  <a:t>Water depth, ft</a:t>
                </a:r>
              </a:p>
            </c:rich>
          </c:tx>
          <c:layout/>
        </c:title>
        <c:numFmt formatCode="General" sourceLinked="1"/>
        <c:majorTickMark val="none"/>
        <c:tickLblPos val="nextTo"/>
        <c:crossAx val="107574400"/>
        <c:crosses val="autoZero"/>
        <c:crossBetween val="midCat"/>
      </c:valAx>
    </c:plotArea>
    <c:plotVisOnly val="1"/>
  </c:chart>
  <c:printSettings>
    <c:headerFooter/>
    <c:pageMargins b="0.75000000000000044" l="0.7000000000000004" r="0.7000000000000004" t="0.75000000000000044" header="0.30000000000000021" footer="0.30000000000000021"/>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a:t>
            </a:r>
            <a:r>
              <a:rPr lang="en-US" baseline="0"/>
              <a:t> 205.45: Water temperature profile</a:t>
            </a:r>
            <a:endParaRPr lang="en-US"/>
          </a:p>
        </c:rich>
      </c:tx>
      <c:layout/>
    </c:title>
    <c:plotArea>
      <c:layout/>
      <c:scatterChart>
        <c:scatterStyle val="lineMarker"/>
        <c:ser>
          <c:idx val="0"/>
          <c:order val="0"/>
          <c:spPr>
            <a:ln w="28575">
              <a:noFill/>
            </a:ln>
          </c:spPr>
          <c:xVal>
            <c:numRef>
              <c:f>'sjr205.45_"opt2"'!$B$8:$B$45</c:f>
              <c:numCache>
                <c:formatCode>General</c:formatCode>
                <c:ptCount val="38"/>
                <c:pt idx="0">
                  <c:v>86.74</c:v>
                </c:pt>
                <c:pt idx="1">
                  <c:v>85.44</c:v>
                </c:pt>
                <c:pt idx="2">
                  <c:v>79.61</c:v>
                </c:pt>
                <c:pt idx="3">
                  <c:v>78.2</c:v>
                </c:pt>
                <c:pt idx="4">
                  <c:v>77.06</c:v>
                </c:pt>
                <c:pt idx="5">
                  <c:v>76.930000000000007</c:v>
                </c:pt>
                <c:pt idx="6">
                  <c:v>76.83</c:v>
                </c:pt>
                <c:pt idx="7">
                  <c:v>76.59</c:v>
                </c:pt>
                <c:pt idx="8">
                  <c:v>76.44</c:v>
                </c:pt>
                <c:pt idx="9">
                  <c:v>76.459999999999994</c:v>
                </c:pt>
                <c:pt idx="10">
                  <c:v>76.48</c:v>
                </c:pt>
                <c:pt idx="11">
                  <c:v>76.5</c:v>
                </c:pt>
                <c:pt idx="12">
                  <c:v>76.53</c:v>
                </c:pt>
                <c:pt idx="13">
                  <c:v>76.680000000000007</c:v>
                </c:pt>
                <c:pt idx="14">
                  <c:v>76.599999999999994</c:v>
                </c:pt>
                <c:pt idx="15">
                  <c:v>76.680000000000007</c:v>
                </c:pt>
                <c:pt idx="16">
                  <c:v>76.540000000000006</c:v>
                </c:pt>
                <c:pt idx="17">
                  <c:v>76.400000000000006</c:v>
                </c:pt>
                <c:pt idx="18">
                  <c:v>76.36</c:v>
                </c:pt>
                <c:pt idx="19">
                  <c:v>76.28</c:v>
                </c:pt>
                <c:pt idx="20">
                  <c:v>76.239999999999995</c:v>
                </c:pt>
                <c:pt idx="21">
                  <c:v>76.25</c:v>
                </c:pt>
                <c:pt idx="22">
                  <c:v>76.28</c:v>
                </c:pt>
                <c:pt idx="23">
                  <c:v>76.290000000000006</c:v>
                </c:pt>
                <c:pt idx="24">
                  <c:v>76.290000000000006</c:v>
                </c:pt>
                <c:pt idx="25">
                  <c:v>76.3</c:v>
                </c:pt>
                <c:pt idx="26">
                  <c:v>76.34</c:v>
                </c:pt>
                <c:pt idx="27">
                  <c:v>76.349999999999994</c:v>
                </c:pt>
                <c:pt idx="28">
                  <c:v>76.290000000000006</c:v>
                </c:pt>
                <c:pt idx="29">
                  <c:v>76.27</c:v>
                </c:pt>
                <c:pt idx="30">
                  <c:v>76.260000000000005</c:v>
                </c:pt>
                <c:pt idx="31">
                  <c:v>76.25</c:v>
                </c:pt>
                <c:pt idx="32">
                  <c:v>76.290000000000006</c:v>
                </c:pt>
                <c:pt idx="33">
                  <c:v>76.31</c:v>
                </c:pt>
                <c:pt idx="34">
                  <c:v>76.28</c:v>
                </c:pt>
                <c:pt idx="35">
                  <c:v>76.45</c:v>
                </c:pt>
                <c:pt idx="36">
                  <c:v>76.73</c:v>
                </c:pt>
                <c:pt idx="37">
                  <c:v>77</c:v>
                </c:pt>
              </c:numCache>
            </c:numRef>
          </c:xVal>
          <c:yVal>
            <c:numRef>
              <c:f>'sjr205.45_"opt2"'!$C$8:$C$45</c:f>
              <c:numCache>
                <c:formatCode>General</c:formatCode>
                <c:ptCount val="38"/>
                <c:pt idx="0">
                  <c:v>0.38800000000000001</c:v>
                </c:pt>
                <c:pt idx="1">
                  <c:v>1.0780000000000001</c:v>
                </c:pt>
                <c:pt idx="2">
                  <c:v>3.387</c:v>
                </c:pt>
                <c:pt idx="3">
                  <c:v>4.2539999999999996</c:v>
                </c:pt>
                <c:pt idx="4">
                  <c:v>5.3179999999999996</c:v>
                </c:pt>
                <c:pt idx="5">
                  <c:v>5.274</c:v>
                </c:pt>
                <c:pt idx="6">
                  <c:v>5.774</c:v>
                </c:pt>
                <c:pt idx="7">
                  <c:v>5.7510000000000003</c:v>
                </c:pt>
                <c:pt idx="8">
                  <c:v>6.23</c:v>
                </c:pt>
                <c:pt idx="9">
                  <c:v>6.4420000000000002</c:v>
                </c:pt>
                <c:pt idx="10">
                  <c:v>6.0529999999999999</c:v>
                </c:pt>
                <c:pt idx="11">
                  <c:v>6.19</c:v>
                </c:pt>
                <c:pt idx="12">
                  <c:v>6.0209999999999999</c:v>
                </c:pt>
                <c:pt idx="13">
                  <c:v>4.7640000000000002</c:v>
                </c:pt>
                <c:pt idx="14">
                  <c:v>5.6669999999999998</c:v>
                </c:pt>
                <c:pt idx="15">
                  <c:v>5.5679999999999996</c:v>
                </c:pt>
                <c:pt idx="16">
                  <c:v>6.1639999999999997</c:v>
                </c:pt>
                <c:pt idx="17">
                  <c:v>7.3570000000000002</c:v>
                </c:pt>
                <c:pt idx="18">
                  <c:v>7.4480000000000004</c:v>
                </c:pt>
                <c:pt idx="19">
                  <c:v>7.52</c:v>
                </c:pt>
                <c:pt idx="20">
                  <c:v>7.54</c:v>
                </c:pt>
                <c:pt idx="21">
                  <c:v>7.5570000000000004</c:v>
                </c:pt>
                <c:pt idx="22">
                  <c:v>7.5709999999999997</c:v>
                </c:pt>
                <c:pt idx="23">
                  <c:v>7.5839999999999996</c:v>
                </c:pt>
                <c:pt idx="24">
                  <c:v>7.5949999999999998</c:v>
                </c:pt>
                <c:pt idx="25">
                  <c:v>7.6040000000000001</c:v>
                </c:pt>
                <c:pt idx="26">
                  <c:v>7.6120000000000001</c:v>
                </c:pt>
                <c:pt idx="27">
                  <c:v>7.62</c:v>
                </c:pt>
                <c:pt idx="28">
                  <c:v>7.6269999999999998</c:v>
                </c:pt>
                <c:pt idx="29">
                  <c:v>7.633</c:v>
                </c:pt>
                <c:pt idx="30">
                  <c:v>7.6239999999999997</c:v>
                </c:pt>
                <c:pt idx="31">
                  <c:v>7.6289999999999996</c:v>
                </c:pt>
                <c:pt idx="32">
                  <c:v>7.6340000000000003</c:v>
                </c:pt>
                <c:pt idx="33">
                  <c:v>7.6219999999999999</c:v>
                </c:pt>
                <c:pt idx="34">
                  <c:v>6.5279999999999996</c:v>
                </c:pt>
                <c:pt idx="35">
                  <c:v>5.65</c:v>
                </c:pt>
                <c:pt idx="36">
                  <c:v>3.806</c:v>
                </c:pt>
                <c:pt idx="37">
                  <c:v>3.8769999999999998</c:v>
                </c:pt>
              </c:numCache>
            </c:numRef>
          </c:yVal>
        </c:ser>
        <c:axId val="62164352"/>
        <c:axId val="62211584"/>
      </c:scatterChart>
      <c:valAx>
        <c:axId val="62164352"/>
        <c:scaling>
          <c:orientation val="minMax"/>
        </c:scaling>
        <c:axPos val="b"/>
        <c:title>
          <c:tx>
            <c:rich>
              <a:bodyPr/>
              <a:lstStyle/>
              <a:p>
                <a:pPr>
                  <a:defRPr/>
                </a:pPr>
                <a:r>
                  <a:rPr lang="en-US"/>
                  <a:t>Water</a:t>
                </a:r>
                <a:r>
                  <a:rPr lang="en-US" baseline="0"/>
                  <a:t> temperature, deg F</a:t>
                </a:r>
                <a:endParaRPr lang="en-US"/>
              </a:p>
            </c:rich>
          </c:tx>
          <c:layout/>
        </c:title>
        <c:numFmt formatCode="General" sourceLinked="1"/>
        <c:majorTickMark val="none"/>
        <c:tickLblPos val="nextTo"/>
        <c:crossAx val="62211584"/>
        <c:crosses val="autoZero"/>
        <c:crossBetween val="midCat"/>
      </c:valAx>
      <c:valAx>
        <c:axId val="62211584"/>
        <c:scaling>
          <c:orientation val="minMax"/>
        </c:scaling>
        <c:axPos val="l"/>
        <c:title>
          <c:tx>
            <c:rich>
              <a:bodyPr/>
              <a:lstStyle/>
              <a:p>
                <a:pPr>
                  <a:defRPr/>
                </a:pPr>
                <a:r>
                  <a:rPr lang="en-US"/>
                  <a:t>Water depth, ft</a:t>
                </a:r>
              </a:p>
            </c:rich>
          </c:tx>
          <c:layout/>
        </c:title>
        <c:numFmt formatCode="General" sourceLinked="1"/>
        <c:majorTickMark val="none"/>
        <c:tickLblPos val="nextTo"/>
        <c:crossAx val="62164352"/>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205.45: Conductivity</a:t>
            </a:r>
            <a:r>
              <a:rPr lang="en-US" baseline="0"/>
              <a:t> profile</a:t>
            </a:r>
            <a:endParaRPr lang="en-US"/>
          </a:p>
        </c:rich>
      </c:tx>
      <c:layout/>
    </c:title>
    <c:plotArea>
      <c:layout/>
      <c:scatterChart>
        <c:scatterStyle val="lineMarker"/>
        <c:ser>
          <c:idx val="0"/>
          <c:order val="0"/>
          <c:spPr>
            <a:ln w="28575">
              <a:noFill/>
            </a:ln>
          </c:spPr>
          <c:xVal>
            <c:numRef>
              <c:f>'sjr205.45_"opt2"'!$E$8:$E$45</c:f>
              <c:numCache>
                <c:formatCode>General</c:formatCode>
                <c:ptCount val="38"/>
                <c:pt idx="0">
                  <c:v>1627</c:v>
                </c:pt>
                <c:pt idx="1">
                  <c:v>1612</c:v>
                </c:pt>
                <c:pt idx="2">
                  <c:v>1634</c:v>
                </c:pt>
                <c:pt idx="3">
                  <c:v>1650</c:v>
                </c:pt>
                <c:pt idx="4">
                  <c:v>1673</c:v>
                </c:pt>
                <c:pt idx="5">
                  <c:v>1675</c:v>
                </c:pt>
                <c:pt idx="6">
                  <c:v>1685</c:v>
                </c:pt>
                <c:pt idx="7">
                  <c:v>1698</c:v>
                </c:pt>
                <c:pt idx="8">
                  <c:v>1705</c:v>
                </c:pt>
                <c:pt idx="9">
                  <c:v>1704</c:v>
                </c:pt>
                <c:pt idx="10">
                  <c:v>1702</c:v>
                </c:pt>
                <c:pt idx="11">
                  <c:v>1698</c:v>
                </c:pt>
                <c:pt idx="12">
                  <c:v>1696</c:v>
                </c:pt>
                <c:pt idx="13">
                  <c:v>1687</c:v>
                </c:pt>
                <c:pt idx="14">
                  <c:v>1678</c:v>
                </c:pt>
                <c:pt idx="15">
                  <c:v>1693</c:v>
                </c:pt>
                <c:pt idx="16">
                  <c:v>1706</c:v>
                </c:pt>
                <c:pt idx="17">
                  <c:v>1712</c:v>
                </c:pt>
                <c:pt idx="18">
                  <c:v>1723</c:v>
                </c:pt>
                <c:pt idx="19">
                  <c:v>1725</c:v>
                </c:pt>
                <c:pt idx="20">
                  <c:v>1725</c:v>
                </c:pt>
                <c:pt idx="21">
                  <c:v>1726</c:v>
                </c:pt>
                <c:pt idx="22">
                  <c:v>1726</c:v>
                </c:pt>
                <c:pt idx="23">
                  <c:v>1727</c:v>
                </c:pt>
                <c:pt idx="24">
                  <c:v>1725</c:v>
                </c:pt>
                <c:pt idx="25">
                  <c:v>1726</c:v>
                </c:pt>
                <c:pt idx="26">
                  <c:v>1722</c:v>
                </c:pt>
                <c:pt idx="27">
                  <c:v>1722</c:v>
                </c:pt>
                <c:pt idx="28">
                  <c:v>1724</c:v>
                </c:pt>
                <c:pt idx="29">
                  <c:v>1726</c:v>
                </c:pt>
                <c:pt idx="30">
                  <c:v>1727</c:v>
                </c:pt>
                <c:pt idx="31">
                  <c:v>1727</c:v>
                </c:pt>
                <c:pt idx="32">
                  <c:v>1725</c:v>
                </c:pt>
                <c:pt idx="33">
                  <c:v>1726</c:v>
                </c:pt>
                <c:pt idx="34">
                  <c:v>1717</c:v>
                </c:pt>
                <c:pt idx="35">
                  <c:v>1680</c:v>
                </c:pt>
                <c:pt idx="36">
                  <c:v>1658</c:v>
                </c:pt>
                <c:pt idx="37">
                  <c:v>1650</c:v>
                </c:pt>
              </c:numCache>
            </c:numRef>
          </c:xVal>
          <c:yVal>
            <c:numRef>
              <c:f>'sjr205.45_"opt2"'!$C$8:$C$45</c:f>
              <c:numCache>
                <c:formatCode>General</c:formatCode>
                <c:ptCount val="38"/>
                <c:pt idx="0">
                  <c:v>0.38800000000000001</c:v>
                </c:pt>
                <c:pt idx="1">
                  <c:v>1.0780000000000001</c:v>
                </c:pt>
                <c:pt idx="2">
                  <c:v>3.387</c:v>
                </c:pt>
                <c:pt idx="3">
                  <c:v>4.2539999999999996</c:v>
                </c:pt>
                <c:pt idx="4">
                  <c:v>5.3179999999999996</c:v>
                </c:pt>
                <c:pt idx="5">
                  <c:v>5.274</c:v>
                </c:pt>
                <c:pt idx="6">
                  <c:v>5.774</c:v>
                </c:pt>
                <c:pt idx="7">
                  <c:v>5.7510000000000003</c:v>
                </c:pt>
                <c:pt idx="8">
                  <c:v>6.23</c:v>
                </c:pt>
                <c:pt idx="9">
                  <c:v>6.4420000000000002</c:v>
                </c:pt>
                <c:pt idx="10">
                  <c:v>6.0529999999999999</c:v>
                </c:pt>
                <c:pt idx="11">
                  <c:v>6.19</c:v>
                </c:pt>
                <c:pt idx="12">
                  <c:v>6.0209999999999999</c:v>
                </c:pt>
                <c:pt idx="13">
                  <c:v>4.7640000000000002</c:v>
                </c:pt>
                <c:pt idx="14">
                  <c:v>5.6669999999999998</c:v>
                </c:pt>
                <c:pt idx="15">
                  <c:v>5.5679999999999996</c:v>
                </c:pt>
                <c:pt idx="16">
                  <c:v>6.1639999999999997</c:v>
                </c:pt>
                <c:pt idx="17">
                  <c:v>7.3570000000000002</c:v>
                </c:pt>
                <c:pt idx="18">
                  <c:v>7.4480000000000004</c:v>
                </c:pt>
                <c:pt idx="19">
                  <c:v>7.52</c:v>
                </c:pt>
                <c:pt idx="20">
                  <c:v>7.54</c:v>
                </c:pt>
                <c:pt idx="21">
                  <c:v>7.5570000000000004</c:v>
                </c:pt>
                <c:pt idx="22">
                  <c:v>7.5709999999999997</c:v>
                </c:pt>
                <c:pt idx="23">
                  <c:v>7.5839999999999996</c:v>
                </c:pt>
                <c:pt idx="24">
                  <c:v>7.5949999999999998</c:v>
                </c:pt>
                <c:pt idx="25">
                  <c:v>7.6040000000000001</c:v>
                </c:pt>
                <c:pt idx="26">
                  <c:v>7.6120000000000001</c:v>
                </c:pt>
                <c:pt idx="27">
                  <c:v>7.62</c:v>
                </c:pt>
                <c:pt idx="28">
                  <c:v>7.6269999999999998</c:v>
                </c:pt>
                <c:pt idx="29">
                  <c:v>7.633</c:v>
                </c:pt>
                <c:pt idx="30">
                  <c:v>7.6239999999999997</c:v>
                </c:pt>
                <c:pt idx="31">
                  <c:v>7.6289999999999996</c:v>
                </c:pt>
                <c:pt idx="32">
                  <c:v>7.6340000000000003</c:v>
                </c:pt>
                <c:pt idx="33">
                  <c:v>7.6219999999999999</c:v>
                </c:pt>
                <c:pt idx="34">
                  <c:v>6.5279999999999996</c:v>
                </c:pt>
                <c:pt idx="35">
                  <c:v>5.65</c:v>
                </c:pt>
                <c:pt idx="36">
                  <c:v>3.806</c:v>
                </c:pt>
                <c:pt idx="37">
                  <c:v>3.8769999999999998</c:v>
                </c:pt>
              </c:numCache>
            </c:numRef>
          </c:yVal>
        </c:ser>
        <c:axId val="62235776"/>
        <c:axId val="62237696"/>
      </c:scatterChart>
      <c:valAx>
        <c:axId val="62235776"/>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62237696"/>
        <c:crosses val="autoZero"/>
        <c:crossBetween val="midCat"/>
      </c:valAx>
      <c:valAx>
        <c:axId val="62237696"/>
        <c:scaling>
          <c:orientation val="minMax"/>
        </c:scaling>
        <c:axPos val="l"/>
        <c:title>
          <c:tx>
            <c:rich>
              <a:bodyPr/>
              <a:lstStyle/>
              <a:p>
                <a:pPr>
                  <a:defRPr/>
                </a:pPr>
                <a:r>
                  <a:rPr lang="en-US"/>
                  <a:t>Water</a:t>
                </a:r>
                <a:r>
                  <a:rPr lang="en-US" baseline="0"/>
                  <a:t> depth, ft</a:t>
                </a:r>
                <a:endParaRPr lang="en-US"/>
              </a:p>
            </c:rich>
          </c:tx>
          <c:layout/>
        </c:title>
        <c:numFmt formatCode="General" sourceLinked="1"/>
        <c:majorTickMark val="none"/>
        <c:tickLblPos val="nextTo"/>
        <c:crossAx val="6223577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a:t>
            </a:r>
            <a:r>
              <a:rPr lang="en-US" baseline="0"/>
              <a:t> 205.45(2):  Water temperature profile</a:t>
            </a:r>
            <a:endParaRPr lang="en-US"/>
          </a:p>
        </c:rich>
      </c:tx>
      <c:layout/>
    </c:title>
    <c:plotArea>
      <c:layout/>
      <c:scatterChart>
        <c:scatterStyle val="lineMarker"/>
        <c:ser>
          <c:idx val="0"/>
          <c:order val="0"/>
          <c:spPr>
            <a:ln w="28575">
              <a:noFill/>
            </a:ln>
          </c:spPr>
          <c:xVal>
            <c:numRef>
              <c:f>'sjr205.45(2)_"opt1"'!$B$8:$B$87</c:f>
              <c:numCache>
                <c:formatCode>General</c:formatCode>
                <c:ptCount val="80"/>
                <c:pt idx="0">
                  <c:v>84.71</c:v>
                </c:pt>
                <c:pt idx="1">
                  <c:v>84.62</c:v>
                </c:pt>
                <c:pt idx="2">
                  <c:v>84.66</c:v>
                </c:pt>
                <c:pt idx="3">
                  <c:v>84.34</c:v>
                </c:pt>
                <c:pt idx="4">
                  <c:v>84.23</c:v>
                </c:pt>
                <c:pt idx="5">
                  <c:v>83.89</c:v>
                </c:pt>
                <c:pt idx="6">
                  <c:v>81.489999999999995</c:v>
                </c:pt>
                <c:pt idx="7">
                  <c:v>78.37</c:v>
                </c:pt>
                <c:pt idx="8">
                  <c:v>77.73</c:v>
                </c:pt>
                <c:pt idx="9">
                  <c:v>77.510000000000005</c:v>
                </c:pt>
                <c:pt idx="10">
                  <c:v>77.489999999999995</c:v>
                </c:pt>
                <c:pt idx="11">
                  <c:v>77.56</c:v>
                </c:pt>
                <c:pt idx="12">
                  <c:v>77.63</c:v>
                </c:pt>
                <c:pt idx="13">
                  <c:v>77.67</c:v>
                </c:pt>
                <c:pt idx="14">
                  <c:v>77.69</c:v>
                </c:pt>
                <c:pt idx="15">
                  <c:v>77.72</c:v>
                </c:pt>
                <c:pt idx="16">
                  <c:v>77.72</c:v>
                </c:pt>
                <c:pt idx="17">
                  <c:v>77.77</c:v>
                </c:pt>
                <c:pt idx="18">
                  <c:v>77.63</c:v>
                </c:pt>
                <c:pt idx="19">
                  <c:v>77.75</c:v>
                </c:pt>
                <c:pt idx="20">
                  <c:v>77.83</c:v>
                </c:pt>
                <c:pt idx="21">
                  <c:v>77.97</c:v>
                </c:pt>
                <c:pt idx="22">
                  <c:v>77.97</c:v>
                </c:pt>
                <c:pt idx="23">
                  <c:v>78</c:v>
                </c:pt>
                <c:pt idx="24">
                  <c:v>78.13</c:v>
                </c:pt>
                <c:pt idx="25">
                  <c:v>78.260000000000005</c:v>
                </c:pt>
                <c:pt idx="26">
                  <c:v>79.510000000000005</c:v>
                </c:pt>
                <c:pt idx="27">
                  <c:v>82.3</c:v>
                </c:pt>
                <c:pt idx="28">
                  <c:v>82.55</c:v>
                </c:pt>
                <c:pt idx="29">
                  <c:v>83.43</c:v>
                </c:pt>
                <c:pt idx="30">
                  <c:v>83.23</c:v>
                </c:pt>
                <c:pt idx="31">
                  <c:v>83.09</c:v>
                </c:pt>
                <c:pt idx="32">
                  <c:v>83.4</c:v>
                </c:pt>
                <c:pt idx="33">
                  <c:v>82.71</c:v>
                </c:pt>
                <c:pt idx="34">
                  <c:v>81.790000000000006</c:v>
                </c:pt>
                <c:pt idx="35">
                  <c:v>81.77</c:v>
                </c:pt>
                <c:pt idx="36">
                  <c:v>81.69</c:v>
                </c:pt>
                <c:pt idx="37">
                  <c:v>81.3</c:v>
                </c:pt>
                <c:pt idx="38">
                  <c:v>78.73</c:v>
                </c:pt>
                <c:pt idx="39">
                  <c:v>79.42</c:v>
                </c:pt>
                <c:pt idx="40">
                  <c:v>78.17</c:v>
                </c:pt>
                <c:pt idx="41">
                  <c:v>77.900000000000006</c:v>
                </c:pt>
                <c:pt idx="42">
                  <c:v>77.75</c:v>
                </c:pt>
                <c:pt idx="43">
                  <c:v>77.64</c:v>
                </c:pt>
                <c:pt idx="44">
                  <c:v>77.61</c:v>
                </c:pt>
                <c:pt idx="45">
                  <c:v>77.28</c:v>
                </c:pt>
                <c:pt idx="46">
                  <c:v>77.239999999999995</c:v>
                </c:pt>
                <c:pt idx="47">
                  <c:v>77.239999999999995</c:v>
                </c:pt>
                <c:pt idx="48">
                  <c:v>77.23</c:v>
                </c:pt>
                <c:pt idx="49">
                  <c:v>77.23</c:v>
                </c:pt>
                <c:pt idx="50">
                  <c:v>77.239999999999995</c:v>
                </c:pt>
                <c:pt idx="51">
                  <c:v>77.239999999999995</c:v>
                </c:pt>
                <c:pt idx="52">
                  <c:v>77.290000000000006</c:v>
                </c:pt>
                <c:pt idx="53">
                  <c:v>77.260000000000005</c:v>
                </c:pt>
                <c:pt idx="54">
                  <c:v>77.47</c:v>
                </c:pt>
                <c:pt idx="55">
                  <c:v>77.650000000000006</c:v>
                </c:pt>
                <c:pt idx="56">
                  <c:v>77.62</c:v>
                </c:pt>
                <c:pt idx="57">
                  <c:v>77.63</c:v>
                </c:pt>
                <c:pt idx="58">
                  <c:v>77.7</c:v>
                </c:pt>
                <c:pt idx="59">
                  <c:v>77.739999999999995</c:v>
                </c:pt>
                <c:pt idx="60">
                  <c:v>77.790000000000006</c:v>
                </c:pt>
                <c:pt idx="61">
                  <c:v>77.819999999999993</c:v>
                </c:pt>
                <c:pt idx="62">
                  <c:v>77.819999999999993</c:v>
                </c:pt>
                <c:pt idx="63">
                  <c:v>77.81</c:v>
                </c:pt>
                <c:pt idx="64">
                  <c:v>77.819999999999993</c:v>
                </c:pt>
                <c:pt idx="65">
                  <c:v>77.819999999999993</c:v>
                </c:pt>
                <c:pt idx="66">
                  <c:v>77.8</c:v>
                </c:pt>
                <c:pt idx="67">
                  <c:v>77.790000000000006</c:v>
                </c:pt>
                <c:pt idx="68">
                  <c:v>77.73</c:v>
                </c:pt>
                <c:pt idx="69">
                  <c:v>77.540000000000006</c:v>
                </c:pt>
                <c:pt idx="70">
                  <c:v>77.52</c:v>
                </c:pt>
                <c:pt idx="71">
                  <c:v>77.52</c:v>
                </c:pt>
                <c:pt idx="72">
                  <c:v>77.510000000000005</c:v>
                </c:pt>
                <c:pt idx="73">
                  <c:v>77.58</c:v>
                </c:pt>
                <c:pt idx="74">
                  <c:v>77.62</c:v>
                </c:pt>
                <c:pt idx="75">
                  <c:v>77.94</c:v>
                </c:pt>
                <c:pt idx="76">
                  <c:v>82.37</c:v>
                </c:pt>
                <c:pt idx="77">
                  <c:v>84.34</c:v>
                </c:pt>
                <c:pt idx="78">
                  <c:v>85.28</c:v>
                </c:pt>
                <c:pt idx="79">
                  <c:v>85.39</c:v>
                </c:pt>
              </c:numCache>
            </c:numRef>
          </c:xVal>
          <c:yVal>
            <c:numRef>
              <c:f>'sjr205.45(2)_"opt1"'!$C$8:$C$87</c:f>
              <c:numCache>
                <c:formatCode>General</c:formatCode>
                <c:ptCount val="80"/>
                <c:pt idx="0">
                  <c:v>0.30399999999999999</c:v>
                </c:pt>
                <c:pt idx="1">
                  <c:v>1.4990000000000001</c:v>
                </c:pt>
                <c:pt idx="2">
                  <c:v>1.909</c:v>
                </c:pt>
                <c:pt idx="3">
                  <c:v>2.12</c:v>
                </c:pt>
                <c:pt idx="4">
                  <c:v>4.0789999999999997</c:v>
                </c:pt>
                <c:pt idx="5">
                  <c:v>4.8620000000000001</c:v>
                </c:pt>
                <c:pt idx="6">
                  <c:v>6.032</c:v>
                </c:pt>
                <c:pt idx="7">
                  <c:v>6.8979999999999997</c:v>
                </c:pt>
                <c:pt idx="8">
                  <c:v>6.8040000000000003</c:v>
                </c:pt>
                <c:pt idx="9">
                  <c:v>6.81</c:v>
                </c:pt>
                <c:pt idx="10">
                  <c:v>6.84</c:v>
                </c:pt>
                <c:pt idx="11">
                  <c:v>6.87</c:v>
                </c:pt>
                <c:pt idx="12">
                  <c:v>6.5620000000000003</c:v>
                </c:pt>
                <c:pt idx="13">
                  <c:v>6.7539999999999996</c:v>
                </c:pt>
                <c:pt idx="14">
                  <c:v>6.7990000000000004</c:v>
                </c:pt>
                <c:pt idx="15">
                  <c:v>6.8079999999999998</c:v>
                </c:pt>
                <c:pt idx="16">
                  <c:v>6.6459999999999999</c:v>
                </c:pt>
                <c:pt idx="17">
                  <c:v>6.7460000000000004</c:v>
                </c:pt>
                <c:pt idx="18">
                  <c:v>6.7590000000000003</c:v>
                </c:pt>
                <c:pt idx="19">
                  <c:v>6.7859999999999996</c:v>
                </c:pt>
                <c:pt idx="20">
                  <c:v>6.7759999999999998</c:v>
                </c:pt>
                <c:pt idx="21">
                  <c:v>6.8639999999999999</c:v>
                </c:pt>
                <c:pt idx="22">
                  <c:v>6.8150000000000004</c:v>
                </c:pt>
                <c:pt idx="23">
                  <c:v>6.55</c:v>
                </c:pt>
                <c:pt idx="24">
                  <c:v>6.3319999999999999</c:v>
                </c:pt>
                <c:pt idx="25">
                  <c:v>6.3280000000000003</c:v>
                </c:pt>
                <c:pt idx="26">
                  <c:v>4.7060000000000004</c:v>
                </c:pt>
                <c:pt idx="27">
                  <c:v>5.19</c:v>
                </c:pt>
                <c:pt idx="28">
                  <c:v>4.7409999999999997</c:v>
                </c:pt>
                <c:pt idx="29">
                  <c:v>4.9480000000000004</c:v>
                </c:pt>
                <c:pt idx="30">
                  <c:v>4.9450000000000003</c:v>
                </c:pt>
                <c:pt idx="31">
                  <c:v>4.9420000000000002</c:v>
                </c:pt>
                <c:pt idx="32">
                  <c:v>3.8769999999999998</c:v>
                </c:pt>
                <c:pt idx="33">
                  <c:v>5.9390000000000001</c:v>
                </c:pt>
                <c:pt idx="34">
                  <c:v>5.9669999999999996</c:v>
                </c:pt>
                <c:pt idx="35">
                  <c:v>5.9359999999999999</c:v>
                </c:pt>
                <c:pt idx="36">
                  <c:v>5.9480000000000004</c:v>
                </c:pt>
                <c:pt idx="37">
                  <c:v>6.617</c:v>
                </c:pt>
                <c:pt idx="38">
                  <c:v>6.625</c:v>
                </c:pt>
                <c:pt idx="39">
                  <c:v>5.35</c:v>
                </c:pt>
                <c:pt idx="40">
                  <c:v>7.8250000000000002</c:v>
                </c:pt>
                <c:pt idx="41">
                  <c:v>7.7069999999999999</c:v>
                </c:pt>
                <c:pt idx="42">
                  <c:v>7.8949999999999996</c:v>
                </c:pt>
                <c:pt idx="43">
                  <c:v>7.54</c:v>
                </c:pt>
                <c:pt idx="44">
                  <c:v>7.3559999999999999</c:v>
                </c:pt>
                <c:pt idx="45">
                  <c:v>8.109</c:v>
                </c:pt>
                <c:pt idx="46">
                  <c:v>8.0619999999999994</c:v>
                </c:pt>
                <c:pt idx="47">
                  <c:v>8.0489999999999995</c:v>
                </c:pt>
                <c:pt idx="48">
                  <c:v>8.1460000000000008</c:v>
                </c:pt>
                <c:pt idx="49">
                  <c:v>8.1240000000000006</c:v>
                </c:pt>
                <c:pt idx="50">
                  <c:v>8.2490000000000006</c:v>
                </c:pt>
                <c:pt idx="51">
                  <c:v>8.2539999999999996</c:v>
                </c:pt>
                <c:pt idx="52">
                  <c:v>7.9580000000000002</c:v>
                </c:pt>
                <c:pt idx="53">
                  <c:v>7.976</c:v>
                </c:pt>
                <c:pt idx="54">
                  <c:v>7.49</c:v>
                </c:pt>
                <c:pt idx="55">
                  <c:v>7.2869999999999999</c:v>
                </c:pt>
                <c:pt idx="56">
                  <c:v>7.2960000000000003</c:v>
                </c:pt>
                <c:pt idx="57">
                  <c:v>7.3019999999999996</c:v>
                </c:pt>
                <c:pt idx="58">
                  <c:v>7.306</c:v>
                </c:pt>
                <c:pt idx="59">
                  <c:v>7.2930000000000001</c:v>
                </c:pt>
                <c:pt idx="60">
                  <c:v>7.3109999999999999</c:v>
                </c:pt>
                <c:pt idx="61">
                  <c:v>7.3120000000000003</c:v>
                </c:pt>
                <c:pt idx="62">
                  <c:v>7.3129999999999997</c:v>
                </c:pt>
                <c:pt idx="63">
                  <c:v>7.3140000000000001</c:v>
                </c:pt>
                <c:pt idx="64">
                  <c:v>7.3140000000000001</c:v>
                </c:pt>
                <c:pt idx="65">
                  <c:v>7.3140000000000001</c:v>
                </c:pt>
                <c:pt idx="66">
                  <c:v>7.3140000000000001</c:v>
                </c:pt>
                <c:pt idx="67">
                  <c:v>7.3319999999999999</c:v>
                </c:pt>
                <c:pt idx="68">
                  <c:v>7.3319999999999999</c:v>
                </c:pt>
                <c:pt idx="69">
                  <c:v>7.3319999999999999</c:v>
                </c:pt>
                <c:pt idx="70">
                  <c:v>7.3319999999999999</c:v>
                </c:pt>
                <c:pt idx="71">
                  <c:v>7.3330000000000002</c:v>
                </c:pt>
                <c:pt idx="72">
                  <c:v>7.3339999999999996</c:v>
                </c:pt>
                <c:pt idx="73">
                  <c:v>7.335</c:v>
                </c:pt>
                <c:pt idx="74">
                  <c:v>7.3360000000000003</c:v>
                </c:pt>
                <c:pt idx="75">
                  <c:v>5.49</c:v>
                </c:pt>
                <c:pt idx="76">
                  <c:v>4.4569999999999999</c:v>
                </c:pt>
                <c:pt idx="77">
                  <c:v>2.6240000000000001</c:v>
                </c:pt>
                <c:pt idx="78">
                  <c:v>0.63100000000000001</c:v>
                </c:pt>
                <c:pt idx="79">
                  <c:v>0.70099999999999996</c:v>
                </c:pt>
              </c:numCache>
            </c:numRef>
          </c:yVal>
        </c:ser>
        <c:axId val="62250368"/>
        <c:axId val="62260352"/>
      </c:scatterChart>
      <c:valAx>
        <c:axId val="62250368"/>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2260352"/>
        <c:crosses val="autoZero"/>
        <c:crossBetween val="midCat"/>
      </c:valAx>
      <c:valAx>
        <c:axId val="62260352"/>
        <c:scaling>
          <c:orientation val="minMax"/>
        </c:scaling>
        <c:axPos val="l"/>
        <c:title>
          <c:tx>
            <c:rich>
              <a:bodyPr/>
              <a:lstStyle/>
              <a:p>
                <a:pPr>
                  <a:defRPr/>
                </a:pPr>
                <a:r>
                  <a:rPr lang="en-US"/>
                  <a:t>Water depth, ft</a:t>
                </a:r>
              </a:p>
            </c:rich>
          </c:tx>
          <c:layout/>
        </c:title>
        <c:numFmt formatCode="General" sourceLinked="1"/>
        <c:majorTickMark val="none"/>
        <c:tickLblPos val="nextTo"/>
        <c:crossAx val="6225036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SJR205.45(2):  Conductivity profile</a:t>
            </a:r>
          </a:p>
        </c:rich>
      </c:tx>
      <c:layout/>
    </c:title>
    <c:plotArea>
      <c:layout/>
      <c:scatterChart>
        <c:scatterStyle val="lineMarker"/>
        <c:ser>
          <c:idx val="0"/>
          <c:order val="0"/>
          <c:spPr>
            <a:ln w="28575">
              <a:noFill/>
            </a:ln>
          </c:spPr>
          <c:xVal>
            <c:numRef>
              <c:f>'sjr205.45(2)_"opt1"'!$E$8:$E$87</c:f>
              <c:numCache>
                <c:formatCode>General</c:formatCode>
                <c:ptCount val="80"/>
                <c:pt idx="0">
                  <c:v>1630</c:v>
                </c:pt>
                <c:pt idx="1">
                  <c:v>1629</c:v>
                </c:pt>
                <c:pt idx="2">
                  <c:v>1630</c:v>
                </c:pt>
                <c:pt idx="3">
                  <c:v>1627</c:v>
                </c:pt>
                <c:pt idx="4">
                  <c:v>1628</c:v>
                </c:pt>
                <c:pt idx="5">
                  <c:v>1626</c:v>
                </c:pt>
                <c:pt idx="6">
                  <c:v>1613</c:v>
                </c:pt>
                <c:pt idx="7">
                  <c:v>1632</c:v>
                </c:pt>
                <c:pt idx="8">
                  <c:v>1634</c:v>
                </c:pt>
                <c:pt idx="9">
                  <c:v>1636</c:v>
                </c:pt>
                <c:pt idx="10">
                  <c:v>1638</c:v>
                </c:pt>
                <c:pt idx="11">
                  <c:v>1638</c:v>
                </c:pt>
                <c:pt idx="12">
                  <c:v>1641</c:v>
                </c:pt>
                <c:pt idx="13">
                  <c:v>1642</c:v>
                </c:pt>
                <c:pt idx="14">
                  <c:v>1646</c:v>
                </c:pt>
                <c:pt idx="15">
                  <c:v>1645</c:v>
                </c:pt>
                <c:pt idx="16">
                  <c:v>1647</c:v>
                </c:pt>
                <c:pt idx="17">
                  <c:v>1651</c:v>
                </c:pt>
                <c:pt idx="18">
                  <c:v>1647</c:v>
                </c:pt>
                <c:pt idx="19">
                  <c:v>1655</c:v>
                </c:pt>
                <c:pt idx="20">
                  <c:v>1641</c:v>
                </c:pt>
                <c:pt idx="21">
                  <c:v>1639</c:v>
                </c:pt>
                <c:pt idx="22">
                  <c:v>1641</c:v>
                </c:pt>
                <c:pt idx="23">
                  <c:v>1645</c:v>
                </c:pt>
                <c:pt idx="24">
                  <c:v>1644</c:v>
                </c:pt>
                <c:pt idx="25">
                  <c:v>1641</c:v>
                </c:pt>
                <c:pt idx="26">
                  <c:v>1683</c:v>
                </c:pt>
                <c:pt idx="27">
                  <c:v>1634</c:v>
                </c:pt>
                <c:pt idx="28">
                  <c:v>1646</c:v>
                </c:pt>
                <c:pt idx="29">
                  <c:v>1632</c:v>
                </c:pt>
                <c:pt idx="30">
                  <c:v>1632</c:v>
                </c:pt>
                <c:pt idx="31">
                  <c:v>1635</c:v>
                </c:pt>
                <c:pt idx="32">
                  <c:v>1645</c:v>
                </c:pt>
                <c:pt idx="33">
                  <c:v>1611</c:v>
                </c:pt>
                <c:pt idx="34">
                  <c:v>1636</c:v>
                </c:pt>
                <c:pt idx="35">
                  <c:v>1636</c:v>
                </c:pt>
                <c:pt idx="36">
                  <c:v>1637</c:v>
                </c:pt>
                <c:pt idx="37">
                  <c:v>1619</c:v>
                </c:pt>
                <c:pt idx="38">
                  <c:v>1638</c:v>
                </c:pt>
                <c:pt idx="39">
                  <c:v>1622</c:v>
                </c:pt>
                <c:pt idx="40">
                  <c:v>1632</c:v>
                </c:pt>
                <c:pt idx="41">
                  <c:v>1634</c:v>
                </c:pt>
                <c:pt idx="42">
                  <c:v>1636</c:v>
                </c:pt>
                <c:pt idx="43">
                  <c:v>1637</c:v>
                </c:pt>
                <c:pt idx="44">
                  <c:v>1631</c:v>
                </c:pt>
                <c:pt idx="45">
                  <c:v>1636</c:v>
                </c:pt>
                <c:pt idx="46">
                  <c:v>1635</c:v>
                </c:pt>
                <c:pt idx="47">
                  <c:v>1633</c:v>
                </c:pt>
                <c:pt idx="48">
                  <c:v>1635</c:v>
                </c:pt>
                <c:pt idx="49">
                  <c:v>1634</c:v>
                </c:pt>
                <c:pt idx="50">
                  <c:v>1641</c:v>
                </c:pt>
                <c:pt idx="51">
                  <c:v>1632</c:v>
                </c:pt>
                <c:pt idx="52">
                  <c:v>1626</c:v>
                </c:pt>
                <c:pt idx="53">
                  <c:v>1631</c:v>
                </c:pt>
                <c:pt idx="54">
                  <c:v>1641</c:v>
                </c:pt>
                <c:pt idx="55">
                  <c:v>1638</c:v>
                </c:pt>
                <c:pt idx="56">
                  <c:v>1638</c:v>
                </c:pt>
                <c:pt idx="57">
                  <c:v>1638</c:v>
                </c:pt>
                <c:pt idx="58">
                  <c:v>1638</c:v>
                </c:pt>
                <c:pt idx="59">
                  <c:v>1640</c:v>
                </c:pt>
                <c:pt idx="60">
                  <c:v>1639</c:v>
                </c:pt>
                <c:pt idx="61">
                  <c:v>1638</c:v>
                </c:pt>
                <c:pt idx="62">
                  <c:v>1639</c:v>
                </c:pt>
                <c:pt idx="63">
                  <c:v>1639</c:v>
                </c:pt>
                <c:pt idx="64">
                  <c:v>1639</c:v>
                </c:pt>
                <c:pt idx="65">
                  <c:v>1639</c:v>
                </c:pt>
                <c:pt idx="66">
                  <c:v>1639</c:v>
                </c:pt>
                <c:pt idx="67">
                  <c:v>1639</c:v>
                </c:pt>
                <c:pt idx="68">
                  <c:v>1637</c:v>
                </c:pt>
                <c:pt idx="69">
                  <c:v>1640</c:v>
                </c:pt>
                <c:pt idx="70">
                  <c:v>1641</c:v>
                </c:pt>
                <c:pt idx="71">
                  <c:v>1641</c:v>
                </c:pt>
                <c:pt idx="72">
                  <c:v>1640</c:v>
                </c:pt>
                <c:pt idx="73">
                  <c:v>1641</c:v>
                </c:pt>
                <c:pt idx="74">
                  <c:v>1639</c:v>
                </c:pt>
                <c:pt idx="75">
                  <c:v>1690</c:v>
                </c:pt>
                <c:pt idx="76">
                  <c:v>1653</c:v>
                </c:pt>
                <c:pt idx="77">
                  <c:v>1637</c:v>
                </c:pt>
                <c:pt idx="78">
                  <c:v>1632</c:v>
                </c:pt>
                <c:pt idx="79">
                  <c:v>1627</c:v>
                </c:pt>
              </c:numCache>
            </c:numRef>
          </c:xVal>
          <c:yVal>
            <c:numRef>
              <c:f>'sjr205.45(2)_"opt1"'!$C$8:$C$87</c:f>
              <c:numCache>
                <c:formatCode>General</c:formatCode>
                <c:ptCount val="80"/>
                <c:pt idx="0">
                  <c:v>0.30399999999999999</c:v>
                </c:pt>
                <c:pt idx="1">
                  <c:v>1.4990000000000001</c:v>
                </c:pt>
                <c:pt idx="2">
                  <c:v>1.909</c:v>
                </c:pt>
                <c:pt idx="3">
                  <c:v>2.12</c:v>
                </c:pt>
                <c:pt idx="4">
                  <c:v>4.0789999999999997</c:v>
                </c:pt>
                <c:pt idx="5">
                  <c:v>4.8620000000000001</c:v>
                </c:pt>
                <c:pt idx="6">
                  <c:v>6.032</c:v>
                </c:pt>
                <c:pt idx="7">
                  <c:v>6.8979999999999997</c:v>
                </c:pt>
                <c:pt idx="8">
                  <c:v>6.8040000000000003</c:v>
                </c:pt>
                <c:pt idx="9">
                  <c:v>6.81</c:v>
                </c:pt>
                <c:pt idx="10">
                  <c:v>6.84</c:v>
                </c:pt>
                <c:pt idx="11">
                  <c:v>6.87</c:v>
                </c:pt>
                <c:pt idx="12">
                  <c:v>6.5620000000000003</c:v>
                </c:pt>
                <c:pt idx="13">
                  <c:v>6.7539999999999996</c:v>
                </c:pt>
                <c:pt idx="14">
                  <c:v>6.7990000000000004</c:v>
                </c:pt>
                <c:pt idx="15">
                  <c:v>6.8079999999999998</c:v>
                </c:pt>
                <c:pt idx="16">
                  <c:v>6.6459999999999999</c:v>
                </c:pt>
                <c:pt idx="17">
                  <c:v>6.7460000000000004</c:v>
                </c:pt>
                <c:pt idx="18">
                  <c:v>6.7590000000000003</c:v>
                </c:pt>
                <c:pt idx="19">
                  <c:v>6.7859999999999996</c:v>
                </c:pt>
                <c:pt idx="20">
                  <c:v>6.7759999999999998</c:v>
                </c:pt>
                <c:pt idx="21">
                  <c:v>6.8639999999999999</c:v>
                </c:pt>
                <c:pt idx="22">
                  <c:v>6.8150000000000004</c:v>
                </c:pt>
                <c:pt idx="23">
                  <c:v>6.55</c:v>
                </c:pt>
                <c:pt idx="24">
                  <c:v>6.3319999999999999</c:v>
                </c:pt>
                <c:pt idx="25">
                  <c:v>6.3280000000000003</c:v>
                </c:pt>
                <c:pt idx="26">
                  <c:v>4.7060000000000004</c:v>
                </c:pt>
                <c:pt idx="27">
                  <c:v>5.19</c:v>
                </c:pt>
                <c:pt idx="28">
                  <c:v>4.7409999999999997</c:v>
                </c:pt>
                <c:pt idx="29">
                  <c:v>4.9480000000000004</c:v>
                </c:pt>
                <c:pt idx="30">
                  <c:v>4.9450000000000003</c:v>
                </c:pt>
                <c:pt idx="31">
                  <c:v>4.9420000000000002</c:v>
                </c:pt>
                <c:pt idx="32">
                  <c:v>3.8769999999999998</c:v>
                </c:pt>
                <c:pt idx="33">
                  <c:v>5.9390000000000001</c:v>
                </c:pt>
                <c:pt idx="34">
                  <c:v>5.9669999999999996</c:v>
                </c:pt>
                <c:pt idx="35">
                  <c:v>5.9359999999999999</c:v>
                </c:pt>
                <c:pt idx="36">
                  <c:v>5.9480000000000004</c:v>
                </c:pt>
                <c:pt idx="37">
                  <c:v>6.617</c:v>
                </c:pt>
                <c:pt idx="38">
                  <c:v>6.625</c:v>
                </c:pt>
                <c:pt idx="39">
                  <c:v>5.35</c:v>
                </c:pt>
                <c:pt idx="40">
                  <c:v>7.8250000000000002</c:v>
                </c:pt>
                <c:pt idx="41">
                  <c:v>7.7069999999999999</c:v>
                </c:pt>
                <c:pt idx="42">
                  <c:v>7.8949999999999996</c:v>
                </c:pt>
                <c:pt idx="43">
                  <c:v>7.54</c:v>
                </c:pt>
                <c:pt idx="44">
                  <c:v>7.3559999999999999</c:v>
                </c:pt>
                <c:pt idx="45">
                  <c:v>8.109</c:v>
                </c:pt>
                <c:pt idx="46">
                  <c:v>8.0619999999999994</c:v>
                </c:pt>
                <c:pt idx="47">
                  <c:v>8.0489999999999995</c:v>
                </c:pt>
                <c:pt idx="48">
                  <c:v>8.1460000000000008</c:v>
                </c:pt>
                <c:pt idx="49">
                  <c:v>8.1240000000000006</c:v>
                </c:pt>
                <c:pt idx="50">
                  <c:v>8.2490000000000006</c:v>
                </c:pt>
                <c:pt idx="51">
                  <c:v>8.2539999999999996</c:v>
                </c:pt>
                <c:pt idx="52">
                  <c:v>7.9580000000000002</c:v>
                </c:pt>
                <c:pt idx="53">
                  <c:v>7.976</c:v>
                </c:pt>
                <c:pt idx="54">
                  <c:v>7.49</c:v>
                </c:pt>
                <c:pt idx="55">
                  <c:v>7.2869999999999999</c:v>
                </c:pt>
                <c:pt idx="56">
                  <c:v>7.2960000000000003</c:v>
                </c:pt>
                <c:pt idx="57">
                  <c:v>7.3019999999999996</c:v>
                </c:pt>
                <c:pt idx="58">
                  <c:v>7.306</c:v>
                </c:pt>
                <c:pt idx="59">
                  <c:v>7.2930000000000001</c:v>
                </c:pt>
                <c:pt idx="60">
                  <c:v>7.3109999999999999</c:v>
                </c:pt>
                <c:pt idx="61">
                  <c:v>7.3120000000000003</c:v>
                </c:pt>
                <c:pt idx="62">
                  <c:v>7.3129999999999997</c:v>
                </c:pt>
                <c:pt idx="63">
                  <c:v>7.3140000000000001</c:v>
                </c:pt>
                <c:pt idx="64">
                  <c:v>7.3140000000000001</c:v>
                </c:pt>
                <c:pt idx="65">
                  <c:v>7.3140000000000001</c:v>
                </c:pt>
                <c:pt idx="66">
                  <c:v>7.3140000000000001</c:v>
                </c:pt>
                <c:pt idx="67">
                  <c:v>7.3319999999999999</c:v>
                </c:pt>
                <c:pt idx="68">
                  <c:v>7.3319999999999999</c:v>
                </c:pt>
                <c:pt idx="69">
                  <c:v>7.3319999999999999</c:v>
                </c:pt>
                <c:pt idx="70">
                  <c:v>7.3319999999999999</c:v>
                </c:pt>
                <c:pt idx="71">
                  <c:v>7.3330000000000002</c:v>
                </c:pt>
                <c:pt idx="72">
                  <c:v>7.3339999999999996</c:v>
                </c:pt>
                <c:pt idx="73">
                  <c:v>7.335</c:v>
                </c:pt>
                <c:pt idx="74">
                  <c:v>7.3360000000000003</c:v>
                </c:pt>
                <c:pt idx="75">
                  <c:v>5.49</c:v>
                </c:pt>
                <c:pt idx="76">
                  <c:v>4.4569999999999999</c:v>
                </c:pt>
                <c:pt idx="77">
                  <c:v>2.6240000000000001</c:v>
                </c:pt>
                <c:pt idx="78">
                  <c:v>0.63100000000000001</c:v>
                </c:pt>
                <c:pt idx="79">
                  <c:v>0.70099999999999996</c:v>
                </c:pt>
              </c:numCache>
            </c:numRef>
          </c:yVal>
        </c:ser>
        <c:axId val="62284544"/>
        <c:axId val="62286464"/>
      </c:scatterChart>
      <c:valAx>
        <c:axId val="62284544"/>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2286464"/>
        <c:crosses val="autoZero"/>
        <c:crossBetween val="midCat"/>
      </c:valAx>
      <c:valAx>
        <c:axId val="62286464"/>
        <c:scaling>
          <c:orientation val="minMax"/>
        </c:scaling>
        <c:axPos val="l"/>
        <c:title>
          <c:tx>
            <c:rich>
              <a:bodyPr/>
              <a:lstStyle/>
              <a:p>
                <a:pPr>
                  <a:defRPr/>
                </a:pPr>
                <a:r>
                  <a:rPr lang="en-US"/>
                  <a:t>Water depth, ft</a:t>
                </a:r>
              </a:p>
            </c:rich>
          </c:tx>
          <c:layout/>
        </c:title>
        <c:numFmt formatCode="General" sourceLinked="1"/>
        <c:majorTickMark val="none"/>
        <c:tickLblPos val="nextTo"/>
        <c:crossAx val="62284544"/>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Comparison</a:t>
            </a:r>
            <a:r>
              <a:rPr lang="en-US" baseline="0"/>
              <a:t> of Max Depth in a Pool with DT</a:t>
            </a:r>
          </a:p>
        </c:rich>
      </c:tx>
      <c:layout/>
    </c:title>
    <c:plotArea>
      <c:layout/>
      <c:scatterChart>
        <c:scatterStyle val="lineMarker"/>
        <c:ser>
          <c:idx val="0"/>
          <c:order val="0"/>
          <c:spPr>
            <a:ln w="28575">
              <a:noFill/>
            </a:ln>
          </c:spPr>
          <c:xVal>
            <c:numRef>
              <c:f>'Compiled Site Summary'!$F$4:$F$78</c:f>
              <c:numCache>
                <c:formatCode>General</c:formatCode>
                <c:ptCount val="75"/>
                <c:pt idx="0">
                  <c:v>20.665999999999997</c:v>
                </c:pt>
                <c:pt idx="1">
                  <c:v>12.597</c:v>
                </c:pt>
                <c:pt idx="2">
                  <c:v>4.54</c:v>
                </c:pt>
                <c:pt idx="3">
                  <c:v>6.5640000000000001</c:v>
                </c:pt>
                <c:pt idx="4">
                  <c:v>3.5540000000000003</c:v>
                </c:pt>
                <c:pt idx="5">
                  <c:v>17.776000000000003</c:v>
                </c:pt>
                <c:pt idx="6">
                  <c:v>3.8040000000000003</c:v>
                </c:pt>
                <c:pt idx="7">
                  <c:v>3.0590000000000002</c:v>
                </c:pt>
                <c:pt idx="8">
                  <c:v>20.887</c:v>
                </c:pt>
                <c:pt idx="9">
                  <c:v>14.895000000000001</c:v>
                </c:pt>
                <c:pt idx="10">
                  <c:v>13.362</c:v>
                </c:pt>
                <c:pt idx="11">
                  <c:v>10.883000000000001</c:v>
                </c:pt>
                <c:pt idx="12">
                  <c:v>5.077</c:v>
                </c:pt>
                <c:pt idx="13">
                  <c:v>4.3929999999999998</c:v>
                </c:pt>
                <c:pt idx="14">
                  <c:v>3.915</c:v>
                </c:pt>
                <c:pt idx="15">
                  <c:v>12.475</c:v>
                </c:pt>
                <c:pt idx="16">
                  <c:v>7.0269999999999992</c:v>
                </c:pt>
                <c:pt idx="17">
                  <c:v>2.109</c:v>
                </c:pt>
                <c:pt idx="18">
                  <c:v>11.417</c:v>
                </c:pt>
                <c:pt idx="19">
                  <c:v>5.0720000000000001</c:v>
                </c:pt>
                <c:pt idx="20">
                  <c:v>3.92</c:v>
                </c:pt>
                <c:pt idx="21">
                  <c:v>7.28</c:v>
                </c:pt>
                <c:pt idx="22">
                  <c:v>14.244999999999999</c:v>
                </c:pt>
                <c:pt idx="23">
                  <c:v>7.2220000000000004</c:v>
                </c:pt>
                <c:pt idx="24">
                  <c:v>2.31</c:v>
                </c:pt>
                <c:pt idx="25">
                  <c:v>10.677</c:v>
                </c:pt>
                <c:pt idx="26">
                  <c:v>5.016</c:v>
                </c:pt>
                <c:pt idx="27">
                  <c:v>6.4390000000000001</c:v>
                </c:pt>
                <c:pt idx="28">
                  <c:v>13.514000000000001</c:v>
                </c:pt>
                <c:pt idx="29">
                  <c:v>4.8950000000000005</c:v>
                </c:pt>
                <c:pt idx="30">
                  <c:v>5.1109999999999998</c:v>
                </c:pt>
                <c:pt idx="31">
                  <c:v>2.391</c:v>
                </c:pt>
                <c:pt idx="32">
                  <c:v>4.0359999999999996</c:v>
                </c:pt>
                <c:pt idx="33">
                  <c:v>6.4029999999999996</c:v>
                </c:pt>
                <c:pt idx="34">
                  <c:v>2.67</c:v>
                </c:pt>
                <c:pt idx="35">
                  <c:v>3.758</c:v>
                </c:pt>
                <c:pt idx="36">
                  <c:v>7.2539999999999996</c:v>
                </c:pt>
                <c:pt idx="37">
                  <c:v>8.077</c:v>
                </c:pt>
                <c:pt idx="38">
                  <c:v>7.2460000000000004</c:v>
                </c:pt>
                <c:pt idx="39">
                  <c:v>7.391</c:v>
                </c:pt>
                <c:pt idx="40">
                  <c:v>3.2610000000000001</c:v>
                </c:pt>
                <c:pt idx="41">
                  <c:v>6.4179999999999993</c:v>
                </c:pt>
                <c:pt idx="42">
                  <c:v>6.008</c:v>
                </c:pt>
                <c:pt idx="43">
                  <c:v>12.484999999999999</c:v>
                </c:pt>
                <c:pt idx="44">
                  <c:v>3.1740000000000004</c:v>
                </c:pt>
                <c:pt idx="45">
                  <c:v>8.3580000000000005</c:v>
                </c:pt>
                <c:pt idx="46">
                  <c:v>3.2269999999999999</c:v>
                </c:pt>
                <c:pt idx="47">
                  <c:v>7.9499999999999993</c:v>
                </c:pt>
                <c:pt idx="48">
                  <c:v>4.8780000000000001</c:v>
                </c:pt>
                <c:pt idx="49">
                  <c:v>4.6109999999999998</c:v>
                </c:pt>
                <c:pt idx="50">
                  <c:v>9.5599999999999987</c:v>
                </c:pt>
                <c:pt idx="51">
                  <c:v>5.4479999999999995</c:v>
                </c:pt>
                <c:pt idx="52">
                  <c:v>4.7119999999999997</c:v>
                </c:pt>
                <c:pt idx="53">
                  <c:v>4.1789999999999994</c:v>
                </c:pt>
                <c:pt idx="54">
                  <c:v>6.0869999999999997</c:v>
                </c:pt>
                <c:pt idx="55">
                  <c:v>6.2709999999999999</c:v>
                </c:pt>
                <c:pt idx="56">
                  <c:v>6.0490000000000004</c:v>
                </c:pt>
                <c:pt idx="57">
                  <c:v>2.7770000000000001</c:v>
                </c:pt>
                <c:pt idx="58">
                  <c:v>5.7910000000000004</c:v>
                </c:pt>
                <c:pt idx="59">
                  <c:v>3.6750000000000003</c:v>
                </c:pt>
                <c:pt idx="60">
                  <c:v>5.4249999999999998</c:v>
                </c:pt>
                <c:pt idx="61">
                  <c:v>5.4670000000000005</c:v>
                </c:pt>
                <c:pt idx="62">
                  <c:v>4.3450000000000006</c:v>
                </c:pt>
                <c:pt idx="63">
                  <c:v>10.699</c:v>
                </c:pt>
                <c:pt idx="64">
                  <c:v>7.2629999999999999</c:v>
                </c:pt>
                <c:pt idx="65">
                  <c:v>3.173</c:v>
                </c:pt>
                <c:pt idx="66">
                  <c:v>6.0819999999999999</c:v>
                </c:pt>
                <c:pt idx="67">
                  <c:v>9.6690000000000005</c:v>
                </c:pt>
                <c:pt idx="68">
                  <c:v>9.9860000000000007</c:v>
                </c:pt>
                <c:pt idx="69">
                  <c:v>3.4239999999999999</c:v>
                </c:pt>
                <c:pt idx="70">
                  <c:v>2.371</c:v>
                </c:pt>
                <c:pt idx="71">
                  <c:v>7.1159999999999997</c:v>
                </c:pt>
                <c:pt idx="72">
                  <c:v>7.4089999999999998</c:v>
                </c:pt>
                <c:pt idx="73">
                  <c:v>7.1320000000000006</c:v>
                </c:pt>
                <c:pt idx="74">
                  <c:v>2.2509999999999999</c:v>
                </c:pt>
              </c:numCache>
            </c:numRef>
          </c:xVal>
          <c:yVal>
            <c:numRef>
              <c:f>'Compiled Site Summary'!$E$4:$E$78</c:f>
              <c:numCache>
                <c:formatCode>General</c:formatCode>
                <c:ptCount val="75"/>
                <c:pt idx="0">
                  <c:v>12.879999999999995</c:v>
                </c:pt>
                <c:pt idx="1">
                  <c:v>12.939999999999998</c:v>
                </c:pt>
                <c:pt idx="2">
                  <c:v>7.5100000000000051</c:v>
                </c:pt>
                <c:pt idx="3">
                  <c:v>8.9200000000000017</c:v>
                </c:pt>
                <c:pt idx="4">
                  <c:v>12.379999999999995</c:v>
                </c:pt>
                <c:pt idx="5">
                  <c:v>20.569999999999993</c:v>
                </c:pt>
                <c:pt idx="6">
                  <c:v>3.980000000000004</c:v>
                </c:pt>
                <c:pt idx="7">
                  <c:v>7.2000000000000028</c:v>
                </c:pt>
                <c:pt idx="8">
                  <c:v>9.2900000000000063</c:v>
                </c:pt>
                <c:pt idx="9">
                  <c:v>6.9300000000000068</c:v>
                </c:pt>
                <c:pt idx="10">
                  <c:v>18.599999999999994</c:v>
                </c:pt>
                <c:pt idx="11">
                  <c:v>11.780000000000001</c:v>
                </c:pt>
                <c:pt idx="12">
                  <c:v>13.599999999999994</c:v>
                </c:pt>
                <c:pt idx="13">
                  <c:v>9.25</c:v>
                </c:pt>
                <c:pt idx="14">
                  <c:v>6.9699999999999989</c:v>
                </c:pt>
                <c:pt idx="15">
                  <c:v>13.61999999999999</c:v>
                </c:pt>
                <c:pt idx="16">
                  <c:v>3.3499999999999943</c:v>
                </c:pt>
                <c:pt idx="17">
                  <c:v>11.240000000000009</c:v>
                </c:pt>
                <c:pt idx="18">
                  <c:v>13.260000000000005</c:v>
                </c:pt>
                <c:pt idx="19">
                  <c:v>19.019999999999996</c:v>
                </c:pt>
                <c:pt idx="20">
                  <c:v>9.4799999999999898</c:v>
                </c:pt>
                <c:pt idx="21">
                  <c:v>6.0799999999999983</c:v>
                </c:pt>
                <c:pt idx="22">
                  <c:v>10.429999999999993</c:v>
                </c:pt>
                <c:pt idx="23">
                  <c:v>3.2099999999999937</c:v>
                </c:pt>
                <c:pt idx="24">
                  <c:v>3.3000000000000114</c:v>
                </c:pt>
                <c:pt idx="25">
                  <c:v>19.97</c:v>
                </c:pt>
                <c:pt idx="26">
                  <c:v>5.9099999999999966</c:v>
                </c:pt>
                <c:pt idx="27">
                  <c:v>8.9200000000000017</c:v>
                </c:pt>
                <c:pt idx="28">
                  <c:v>8.8499999999999943</c:v>
                </c:pt>
                <c:pt idx="29">
                  <c:v>6.1599999999999966</c:v>
                </c:pt>
                <c:pt idx="30">
                  <c:v>3.3900000000000006</c:v>
                </c:pt>
                <c:pt idx="31">
                  <c:v>11.790000000000006</c:v>
                </c:pt>
                <c:pt idx="32">
                  <c:v>6.3900000000000006</c:v>
                </c:pt>
                <c:pt idx="33">
                  <c:v>8.1999999999999886</c:v>
                </c:pt>
                <c:pt idx="34">
                  <c:v>3.6599999999999966</c:v>
                </c:pt>
                <c:pt idx="35">
                  <c:v>9.6299999999999955</c:v>
                </c:pt>
                <c:pt idx="36">
                  <c:v>11.009999999999991</c:v>
                </c:pt>
                <c:pt idx="37">
                  <c:v>3.6000000000000085</c:v>
                </c:pt>
                <c:pt idx="38">
                  <c:v>10.5</c:v>
                </c:pt>
                <c:pt idx="39">
                  <c:v>8.9299999999999926</c:v>
                </c:pt>
                <c:pt idx="40">
                  <c:v>8.9699999999999989</c:v>
                </c:pt>
                <c:pt idx="41">
                  <c:v>6.9599999999999937</c:v>
                </c:pt>
                <c:pt idx="42">
                  <c:v>0.5</c:v>
                </c:pt>
                <c:pt idx="43">
                  <c:v>6.730000000000004</c:v>
                </c:pt>
                <c:pt idx="44">
                  <c:v>10.410000000000011</c:v>
                </c:pt>
                <c:pt idx="45">
                  <c:v>8.9100000000000108</c:v>
                </c:pt>
                <c:pt idx="46">
                  <c:v>9.539999999999992</c:v>
                </c:pt>
                <c:pt idx="47">
                  <c:v>8.1599999999999966</c:v>
                </c:pt>
                <c:pt idx="48">
                  <c:v>7.8200000000000074</c:v>
                </c:pt>
                <c:pt idx="49">
                  <c:v>6.3100000000000023</c:v>
                </c:pt>
                <c:pt idx="50">
                  <c:v>8.39</c:v>
                </c:pt>
                <c:pt idx="51">
                  <c:v>4.3299999999999983</c:v>
                </c:pt>
                <c:pt idx="52">
                  <c:v>11.489999999999995</c:v>
                </c:pt>
                <c:pt idx="53">
                  <c:v>8.269999999999996</c:v>
                </c:pt>
                <c:pt idx="54">
                  <c:v>5</c:v>
                </c:pt>
                <c:pt idx="55">
                  <c:v>6.9199999999999875</c:v>
                </c:pt>
                <c:pt idx="56">
                  <c:v>11.980000000000004</c:v>
                </c:pt>
                <c:pt idx="57">
                  <c:v>0.26999999999999602</c:v>
                </c:pt>
                <c:pt idx="58">
                  <c:v>10.620000000000005</c:v>
                </c:pt>
                <c:pt idx="59">
                  <c:v>3.6499999999999915</c:v>
                </c:pt>
                <c:pt idx="60">
                  <c:v>6.1600000000000108</c:v>
                </c:pt>
                <c:pt idx="61">
                  <c:v>2.9400000000000119</c:v>
                </c:pt>
                <c:pt idx="62">
                  <c:v>8.5</c:v>
                </c:pt>
                <c:pt idx="63">
                  <c:v>4.019999999999996</c:v>
                </c:pt>
                <c:pt idx="64">
                  <c:v>4.769999999999996</c:v>
                </c:pt>
                <c:pt idx="65">
                  <c:v>2.4799999999999898</c:v>
                </c:pt>
                <c:pt idx="66">
                  <c:v>3.3099999999999881</c:v>
                </c:pt>
                <c:pt idx="67">
                  <c:v>3.8300000000000125</c:v>
                </c:pt>
                <c:pt idx="68">
                  <c:v>2.460000000000008</c:v>
                </c:pt>
                <c:pt idx="69">
                  <c:v>3.5799999999999983</c:v>
                </c:pt>
                <c:pt idx="70">
                  <c:v>0.63000000000000966</c:v>
                </c:pt>
                <c:pt idx="71">
                  <c:v>2.75</c:v>
                </c:pt>
                <c:pt idx="72">
                  <c:v>0.11999999999999034</c:v>
                </c:pt>
                <c:pt idx="73">
                  <c:v>0.53000000000000114</c:v>
                </c:pt>
                <c:pt idx="74">
                  <c:v>6.0000000000002274E-2</c:v>
                </c:pt>
              </c:numCache>
            </c:numRef>
          </c:yVal>
        </c:ser>
        <c:axId val="59650816"/>
        <c:axId val="59652736"/>
      </c:scatterChart>
      <c:valAx>
        <c:axId val="59650816"/>
        <c:scaling>
          <c:orientation val="minMax"/>
        </c:scaling>
        <c:axPos val="b"/>
        <c:title>
          <c:tx>
            <c:rich>
              <a:bodyPr/>
              <a:lstStyle/>
              <a:p>
                <a:pPr>
                  <a:defRPr/>
                </a:pPr>
                <a:r>
                  <a:rPr lang="en-US"/>
                  <a:t>Max Depth, ft</a:t>
                </a:r>
              </a:p>
            </c:rich>
          </c:tx>
          <c:layout>
            <c:manualLayout>
              <c:xMode val="edge"/>
              <c:yMode val="edge"/>
              <c:x val="0.47058237910592976"/>
              <c:y val="0.93429921579181419"/>
            </c:manualLayout>
          </c:layout>
        </c:title>
        <c:numFmt formatCode="General" sourceLinked="1"/>
        <c:majorTickMark val="in"/>
        <c:tickLblPos val="nextTo"/>
        <c:crossAx val="59652736"/>
        <c:crosses val="autoZero"/>
        <c:crossBetween val="midCat"/>
      </c:valAx>
      <c:valAx>
        <c:axId val="59652736"/>
        <c:scaling>
          <c:orientation val="minMax"/>
        </c:scaling>
        <c:axPos val="l"/>
        <c:title>
          <c:tx>
            <c:rich>
              <a:bodyPr/>
              <a:lstStyle/>
              <a:p>
                <a:pPr>
                  <a:defRPr/>
                </a:pPr>
                <a:r>
                  <a:rPr lang="en-US"/>
                  <a:t>DT, deg F</a:t>
                </a:r>
              </a:p>
            </c:rich>
          </c:tx>
          <c:layout/>
        </c:title>
        <c:numFmt formatCode="General" sourceLinked="1"/>
        <c:majorTickMark val="in"/>
        <c:tickLblPos val="nextTo"/>
        <c:crossAx val="59650816"/>
        <c:crosses val="autoZero"/>
        <c:crossBetween val="midCat"/>
      </c:valAx>
    </c:plotArea>
    <c:plotVisOnly val="1"/>
  </c:chart>
  <c:printSettings>
    <c:headerFooter/>
    <c:pageMargins b="0.75000000000000022" l="0.70000000000000018" r="0.70000000000000018" t="0.75000000000000022" header="0.3000000000000001" footer="0.3000000000000001"/>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a:t>
            </a:r>
            <a:r>
              <a:rPr lang="en-US" baseline="0"/>
              <a:t> 204.6:  Water temperature profile</a:t>
            </a:r>
            <a:endParaRPr lang="en-US"/>
          </a:p>
        </c:rich>
      </c:tx>
      <c:layout/>
    </c:title>
    <c:plotArea>
      <c:layout/>
      <c:scatterChart>
        <c:scatterStyle val="lineMarker"/>
        <c:ser>
          <c:idx val="0"/>
          <c:order val="0"/>
          <c:spPr>
            <a:ln w="28575">
              <a:noFill/>
            </a:ln>
          </c:spPr>
          <c:xVal>
            <c:numRef>
              <c:f>'sjr204.6_"opt2"'!$B$8:$B$41</c:f>
              <c:numCache>
                <c:formatCode>General</c:formatCode>
                <c:ptCount val="34"/>
                <c:pt idx="0">
                  <c:v>84.91</c:v>
                </c:pt>
                <c:pt idx="1">
                  <c:v>83.8</c:v>
                </c:pt>
                <c:pt idx="2">
                  <c:v>83.11</c:v>
                </c:pt>
                <c:pt idx="3">
                  <c:v>82.53</c:v>
                </c:pt>
                <c:pt idx="4">
                  <c:v>81.319999999999993</c:v>
                </c:pt>
                <c:pt idx="5">
                  <c:v>80.64</c:v>
                </c:pt>
                <c:pt idx="6">
                  <c:v>79.790000000000006</c:v>
                </c:pt>
                <c:pt idx="7">
                  <c:v>78.31</c:v>
                </c:pt>
                <c:pt idx="8">
                  <c:v>77.95</c:v>
                </c:pt>
                <c:pt idx="9">
                  <c:v>77.64</c:v>
                </c:pt>
                <c:pt idx="10">
                  <c:v>77.25</c:v>
                </c:pt>
                <c:pt idx="11">
                  <c:v>76.680000000000007</c:v>
                </c:pt>
                <c:pt idx="12">
                  <c:v>76.44</c:v>
                </c:pt>
                <c:pt idx="13">
                  <c:v>76.38</c:v>
                </c:pt>
                <c:pt idx="14">
                  <c:v>76.38</c:v>
                </c:pt>
                <c:pt idx="15">
                  <c:v>76.349999999999994</c:v>
                </c:pt>
                <c:pt idx="16">
                  <c:v>76.319999999999993</c:v>
                </c:pt>
                <c:pt idx="17">
                  <c:v>76.33</c:v>
                </c:pt>
                <c:pt idx="18">
                  <c:v>76.34</c:v>
                </c:pt>
                <c:pt idx="19">
                  <c:v>76.36</c:v>
                </c:pt>
                <c:pt idx="20">
                  <c:v>76.430000000000007</c:v>
                </c:pt>
                <c:pt idx="21">
                  <c:v>76.150000000000006</c:v>
                </c:pt>
                <c:pt idx="22">
                  <c:v>76.06</c:v>
                </c:pt>
                <c:pt idx="23">
                  <c:v>76.12</c:v>
                </c:pt>
                <c:pt idx="24">
                  <c:v>76.13</c:v>
                </c:pt>
                <c:pt idx="25">
                  <c:v>76.22</c:v>
                </c:pt>
                <c:pt idx="26">
                  <c:v>76.83</c:v>
                </c:pt>
                <c:pt idx="27">
                  <c:v>77.08</c:v>
                </c:pt>
                <c:pt idx="28">
                  <c:v>77.34</c:v>
                </c:pt>
                <c:pt idx="29">
                  <c:v>77.459999999999994</c:v>
                </c:pt>
                <c:pt idx="30">
                  <c:v>77.540000000000006</c:v>
                </c:pt>
                <c:pt idx="31">
                  <c:v>78.03</c:v>
                </c:pt>
                <c:pt idx="32">
                  <c:v>78.72</c:v>
                </c:pt>
                <c:pt idx="33">
                  <c:v>80.61</c:v>
                </c:pt>
              </c:numCache>
            </c:numRef>
          </c:xVal>
          <c:yVal>
            <c:numRef>
              <c:f>'sjr204.6_"opt2"'!$C$8:$C$41</c:f>
              <c:numCache>
                <c:formatCode>General</c:formatCode>
                <c:ptCount val="34"/>
                <c:pt idx="0">
                  <c:v>0.41399999999999998</c:v>
                </c:pt>
                <c:pt idx="1">
                  <c:v>1.0760000000000001</c:v>
                </c:pt>
                <c:pt idx="2">
                  <c:v>1.9370000000000001</c:v>
                </c:pt>
                <c:pt idx="3">
                  <c:v>2.0539999999999998</c:v>
                </c:pt>
                <c:pt idx="4">
                  <c:v>2.9279999999999999</c:v>
                </c:pt>
                <c:pt idx="5">
                  <c:v>3.2120000000000002</c:v>
                </c:pt>
                <c:pt idx="6">
                  <c:v>3.72</c:v>
                </c:pt>
                <c:pt idx="7">
                  <c:v>5.056</c:v>
                </c:pt>
                <c:pt idx="8">
                  <c:v>6.0579999999999998</c:v>
                </c:pt>
                <c:pt idx="9">
                  <c:v>8.6349999999999998</c:v>
                </c:pt>
                <c:pt idx="10">
                  <c:v>10.954000000000001</c:v>
                </c:pt>
                <c:pt idx="11">
                  <c:v>11.311999999999999</c:v>
                </c:pt>
                <c:pt idx="12">
                  <c:v>12.922000000000001</c:v>
                </c:pt>
                <c:pt idx="13">
                  <c:v>13.1</c:v>
                </c:pt>
                <c:pt idx="14">
                  <c:v>13.092000000000001</c:v>
                </c:pt>
                <c:pt idx="15">
                  <c:v>13.113</c:v>
                </c:pt>
                <c:pt idx="16">
                  <c:v>13.145</c:v>
                </c:pt>
                <c:pt idx="17">
                  <c:v>13.157999999999999</c:v>
                </c:pt>
                <c:pt idx="18">
                  <c:v>13.185</c:v>
                </c:pt>
                <c:pt idx="19">
                  <c:v>13.224</c:v>
                </c:pt>
                <c:pt idx="20">
                  <c:v>13.26</c:v>
                </c:pt>
                <c:pt idx="21">
                  <c:v>13.928000000000001</c:v>
                </c:pt>
                <c:pt idx="22">
                  <c:v>13.382</c:v>
                </c:pt>
                <c:pt idx="23">
                  <c:v>13.506</c:v>
                </c:pt>
                <c:pt idx="24">
                  <c:v>12.946</c:v>
                </c:pt>
                <c:pt idx="25">
                  <c:v>11.051</c:v>
                </c:pt>
                <c:pt idx="26">
                  <c:v>9.9860000000000007</c:v>
                </c:pt>
                <c:pt idx="27">
                  <c:v>8.6170000000000009</c:v>
                </c:pt>
                <c:pt idx="28">
                  <c:v>8.7070000000000007</c:v>
                </c:pt>
                <c:pt idx="29">
                  <c:v>7.8620000000000001</c:v>
                </c:pt>
                <c:pt idx="30">
                  <c:v>6.9980000000000002</c:v>
                </c:pt>
                <c:pt idx="31">
                  <c:v>5.4809999999999999</c:v>
                </c:pt>
                <c:pt idx="32">
                  <c:v>3.9119999999999999</c:v>
                </c:pt>
                <c:pt idx="33">
                  <c:v>1.7230000000000001</c:v>
                </c:pt>
              </c:numCache>
            </c:numRef>
          </c:yVal>
        </c:ser>
        <c:axId val="62331520"/>
        <c:axId val="62345984"/>
      </c:scatterChart>
      <c:valAx>
        <c:axId val="62331520"/>
        <c:scaling>
          <c:orientation val="minMax"/>
        </c:scaling>
        <c:axPos val="b"/>
        <c:title>
          <c:tx>
            <c:rich>
              <a:bodyPr/>
              <a:lstStyle/>
              <a:p>
                <a:pPr>
                  <a:defRPr/>
                </a:pPr>
                <a:r>
                  <a:rPr lang="en-US"/>
                  <a:t>Water temperature, deg</a:t>
                </a:r>
                <a:r>
                  <a:rPr lang="en-US" baseline="0"/>
                  <a:t> F</a:t>
                </a:r>
                <a:endParaRPr lang="en-US"/>
              </a:p>
            </c:rich>
          </c:tx>
          <c:layout/>
        </c:title>
        <c:numFmt formatCode="General" sourceLinked="1"/>
        <c:majorTickMark val="none"/>
        <c:tickLblPos val="nextTo"/>
        <c:crossAx val="62345984"/>
        <c:crosses val="autoZero"/>
        <c:crossBetween val="midCat"/>
      </c:valAx>
      <c:valAx>
        <c:axId val="62345984"/>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62331520"/>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204.6:</a:t>
            </a:r>
            <a:r>
              <a:rPr lang="en-US" baseline="0"/>
              <a:t> Conductivity profile</a:t>
            </a:r>
            <a:endParaRPr lang="en-US"/>
          </a:p>
        </c:rich>
      </c:tx>
      <c:layout/>
    </c:title>
    <c:plotArea>
      <c:layout/>
      <c:scatterChart>
        <c:scatterStyle val="lineMarker"/>
        <c:ser>
          <c:idx val="0"/>
          <c:order val="0"/>
          <c:spPr>
            <a:ln w="28575">
              <a:noFill/>
            </a:ln>
          </c:spPr>
          <c:xVal>
            <c:numRef>
              <c:f>'sjr204.6_"opt2"'!$E$8:$E$41</c:f>
              <c:numCache>
                <c:formatCode>General</c:formatCode>
                <c:ptCount val="34"/>
                <c:pt idx="0">
                  <c:v>1569</c:v>
                </c:pt>
                <c:pt idx="1">
                  <c:v>1587</c:v>
                </c:pt>
                <c:pt idx="2">
                  <c:v>1576</c:v>
                </c:pt>
                <c:pt idx="3">
                  <c:v>1578</c:v>
                </c:pt>
                <c:pt idx="4">
                  <c:v>1589</c:v>
                </c:pt>
                <c:pt idx="5">
                  <c:v>1570</c:v>
                </c:pt>
                <c:pt idx="6">
                  <c:v>1579</c:v>
                </c:pt>
                <c:pt idx="7">
                  <c:v>1591</c:v>
                </c:pt>
                <c:pt idx="8">
                  <c:v>1594</c:v>
                </c:pt>
                <c:pt idx="9">
                  <c:v>1601</c:v>
                </c:pt>
                <c:pt idx="10">
                  <c:v>1651</c:v>
                </c:pt>
                <c:pt idx="11">
                  <c:v>1669</c:v>
                </c:pt>
                <c:pt idx="12">
                  <c:v>1684</c:v>
                </c:pt>
                <c:pt idx="13">
                  <c:v>1691</c:v>
                </c:pt>
                <c:pt idx="14">
                  <c:v>1691</c:v>
                </c:pt>
                <c:pt idx="15">
                  <c:v>1695</c:v>
                </c:pt>
                <c:pt idx="16">
                  <c:v>1698</c:v>
                </c:pt>
                <c:pt idx="17">
                  <c:v>1695</c:v>
                </c:pt>
                <c:pt idx="18">
                  <c:v>1696</c:v>
                </c:pt>
                <c:pt idx="19">
                  <c:v>1697</c:v>
                </c:pt>
                <c:pt idx="20">
                  <c:v>1707</c:v>
                </c:pt>
                <c:pt idx="21">
                  <c:v>1714</c:v>
                </c:pt>
                <c:pt idx="22">
                  <c:v>1709</c:v>
                </c:pt>
                <c:pt idx="23">
                  <c:v>1707</c:v>
                </c:pt>
                <c:pt idx="24">
                  <c:v>1705</c:v>
                </c:pt>
                <c:pt idx="25">
                  <c:v>1662</c:v>
                </c:pt>
                <c:pt idx="26">
                  <c:v>1628</c:v>
                </c:pt>
                <c:pt idx="27">
                  <c:v>1609</c:v>
                </c:pt>
                <c:pt idx="28">
                  <c:v>1605</c:v>
                </c:pt>
                <c:pt idx="29">
                  <c:v>1602</c:v>
                </c:pt>
                <c:pt idx="30">
                  <c:v>1601</c:v>
                </c:pt>
                <c:pt idx="31">
                  <c:v>1596</c:v>
                </c:pt>
                <c:pt idx="32">
                  <c:v>1595</c:v>
                </c:pt>
                <c:pt idx="33">
                  <c:v>1627</c:v>
                </c:pt>
              </c:numCache>
            </c:numRef>
          </c:xVal>
          <c:yVal>
            <c:numRef>
              <c:f>'sjr204.6_"opt2"'!$C$8:$C$41</c:f>
              <c:numCache>
                <c:formatCode>General</c:formatCode>
                <c:ptCount val="34"/>
                <c:pt idx="0">
                  <c:v>0.41399999999999998</c:v>
                </c:pt>
                <c:pt idx="1">
                  <c:v>1.0760000000000001</c:v>
                </c:pt>
                <c:pt idx="2">
                  <c:v>1.9370000000000001</c:v>
                </c:pt>
                <c:pt idx="3">
                  <c:v>2.0539999999999998</c:v>
                </c:pt>
                <c:pt idx="4">
                  <c:v>2.9279999999999999</c:v>
                </c:pt>
                <c:pt idx="5">
                  <c:v>3.2120000000000002</c:v>
                </c:pt>
                <c:pt idx="6">
                  <c:v>3.72</c:v>
                </c:pt>
                <c:pt idx="7">
                  <c:v>5.056</c:v>
                </c:pt>
                <c:pt idx="8">
                  <c:v>6.0579999999999998</c:v>
                </c:pt>
                <c:pt idx="9">
                  <c:v>8.6349999999999998</c:v>
                </c:pt>
                <c:pt idx="10">
                  <c:v>10.954000000000001</c:v>
                </c:pt>
                <c:pt idx="11">
                  <c:v>11.311999999999999</c:v>
                </c:pt>
                <c:pt idx="12">
                  <c:v>12.922000000000001</c:v>
                </c:pt>
                <c:pt idx="13">
                  <c:v>13.1</c:v>
                </c:pt>
                <c:pt idx="14">
                  <c:v>13.092000000000001</c:v>
                </c:pt>
                <c:pt idx="15">
                  <c:v>13.113</c:v>
                </c:pt>
                <c:pt idx="16">
                  <c:v>13.145</c:v>
                </c:pt>
                <c:pt idx="17">
                  <c:v>13.157999999999999</c:v>
                </c:pt>
                <c:pt idx="18">
                  <c:v>13.185</c:v>
                </c:pt>
                <c:pt idx="19">
                  <c:v>13.224</c:v>
                </c:pt>
                <c:pt idx="20">
                  <c:v>13.26</c:v>
                </c:pt>
                <c:pt idx="21">
                  <c:v>13.928000000000001</c:v>
                </c:pt>
                <c:pt idx="22">
                  <c:v>13.382</c:v>
                </c:pt>
                <c:pt idx="23">
                  <c:v>13.506</c:v>
                </c:pt>
                <c:pt idx="24">
                  <c:v>12.946</c:v>
                </c:pt>
                <c:pt idx="25">
                  <c:v>11.051</c:v>
                </c:pt>
                <c:pt idx="26">
                  <c:v>9.9860000000000007</c:v>
                </c:pt>
                <c:pt idx="27">
                  <c:v>8.6170000000000009</c:v>
                </c:pt>
                <c:pt idx="28">
                  <c:v>8.7070000000000007</c:v>
                </c:pt>
                <c:pt idx="29">
                  <c:v>7.8620000000000001</c:v>
                </c:pt>
                <c:pt idx="30">
                  <c:v>6.9980000000000002</c:v>
                </c:pt>
                <c:pt idx="31">
                  <c:v>5.4809999999999999</c:v>
                </c:pt>
                <c:pt idx="32">
                  <c:v>3.9119999999999999</c:v>
                </c:pt>
                <c:pt idx="33">
                  <c:v>1.7230000000000001</c:v>
                </c:pt>
              </c:numCache>
            </c:numRef>
          </c:yVal>
        </c:ser>
        <c:axId val="62357888"/>
        <c:axId val="62359808"/>
      </c:scatterChart>
      <c:valAx>
        <c:axId val="62357888"/>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62359808"/>
        <c:crosses val="autoZero"/>
        <c:crossBetween val="midCat"/>
      </c:valAx>
      <c:valAx>
        <c:axId val="62359808"/>
        <c:scaling>
          <c:orientation val="minMax"/>
        </c:scaling>
        <c:axPos val="l"/>
        <c:title>
          <c:tx>
            <c:rich>
              <a:bodyPr/>
              <a:lstStyle/>
              <a:p>
                <a:pPr>
                  <a:defRPr/>
                </a:pPr>
                <a:r>
                  <a:rPr lang="en-US"/>
                  <a:t>Water depth, ft</a:t>
                </a:r>
              </a:p>
            </c:rich>
          </c:tx>
          <c:layout/>
        </c:title>
        <c:numFmt formatCode="General" sourceLinked="1"/>
        <c:majorTickMark val="none"/>
        <c:tickLblPos val="nextTo"/>
        <c:crossAx val="6235788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204.6(2): Water temperature</a:t>
            </a:r>
            <a:r>
              <a:rPr lang="en-US" baseline="0"/>
              <a:t> profile</a:t>
            </a:r>
            <a:endParaRPr lang="en-US"/>
          </a:p>
        </c:rich>
      </c:tx>
      <c:layout/>
    </c:title>
    <c:plotArea>
      <c:layout/>
      <c:scatterChart>
        <c:scatterStyle val="lineMarker"/>
        <c:ser>
          <c:idx val="0"/>
          <c:order val="0"/>
          <c:spPr>
            <a:ln w="28575">
              <a:noFill/>
            </a:ln>
          </c:spPr>
          <c:xVal>
            <c:numRef>
              <c:f>('sjr204.6(2)_"opt1"'!$B$8:$B$40,'sjr204.6(2)_"opt1"'!$B$42:$B$56)</c:f>
              <c:numCache>
                <c:formatCode>General</c:formatCode>
                <c:ptCount val="48"/>
                <c:pt idx="0">
                  <c:v>87.2</c:v>
                </c:pt>
                <c:pt idx="1">
                  <c:v>82.97</c:v>
                </c:pt>
                <c:pt idx="2">
                  <c:v>77.849999999999994</c:v>
                </c:pt>
                <c:pt idx="3">
                  <c:v>77.69</c:v>
                </c:pt>
                <c:pt idx="4">
                  <c:v>77.290000000000006</c:v>
                </c:pt>
                <c:pt idx="5">
                  <c:v>77.239999999999995</c:v>
                </c:pt>
                <c:pt idx="6">
                  <c:v>77.06</c:v>
                </c:pt>
                <c:pt idx="7">
                  <c:v>76.84</c:v>
                </c:pt>
                <c:pt idx="8">
                  <c:v>76.92</c:v>
                </c:pt>
                <c:pt idx="9">
                  <c:v>76.98</c:v>
                </c:pt>
                <c:pt idx="10">
                  <c:v>76.97</c:v>
                </c:pt>
                <c:pt idx="11">
                  <c:v>76.94</c:v>
                </c:pt>
                <c:pt idx="12">
                  <c:v>76.89</c:v>
                </c:pt>
                <c:pt idx="13">
                  <c:v>76.77</c:v>
                </c:pt>
                <c:pt idx="14">
                  <c:v>76.459999999999994</c:v>
                </c:pt>
                <c:pt idx="15">
                  <c:v>76.55</c:v>
                </c:pt>
                <c:pt idx="16">
                  <c:v>76.36</c:v>
                </c:pt>
                <c:pt idx="17">
                  <c:v>76.33</c:v>
                </c:pt>
                <c:pt idx="18">
                  <c:v>76.290000000000006</c:v>
                </c:pt>
                <c:pt idx="19">
                  <c:v>76.349999999999994</c:v>
                </c:pt>
                <c:pt idx="20">
                  <c:v>76.27</c:v>
                </c:pt>
                <c:pt idx="21">
                  <c:v>76.23</c:v>
                </c:pt>
                <c:pt idx="22">
                  <c:v>76.2</c:v>
                </c:pt>
                <c:pt idx="23">
                  <c:v>76.16</c:v>
                </c:pt>
                <c:pt idx="24">
                  <c:v>76.180000000000007</c:v>
                </c:pt>
                <c:pt idx="25">
                  <c:v>76.180000000000007</c:v>
                </c:pt>
                <c:pt idx="26">
                  <c:v>76.16</c:v>
                </c:pt>
                <c:pt idx="27">
                  <c:v>76.17</c:v>
                </c:pt>
                <c:pt idx="28">
                  <c:v>76.17</c:v>
                </c:pt>
                <c:pt idx="29">
                  <c:v>76.17</c:v>
                </c:pt>
                <c:pt idx="30">
                  <c:v>76.17</c:v>
                </c:pt>
                <c:pt idx="31">
                  <c:v>76.150000000000006</c:v>
                </c:pt>
                <c:pt idx="32">
                  <c:v>76.09</c:v>
                </c:pt>
                <c:pt idx="33">
                  <c:v>80.33</c:v>
                </c:pt>
                <c:pt idx="34">
                  <c:v>76.989999999999995</c:v>
                </c:pt>
                <c:pt idx="35">
                  <c:v>76.94</c:v>
                </c:pt>
                <c:pt idx="36">
                  <c:v>77.06</c:v>
                </c:pt>
                <c:pt idx="37">
                  <c:v>77.069999999999993</c:v>
                </c:pt>
                <c:pt idx="38">
                  <c:v>77.010000000000005</c:v>
                </c:pt>
                <c:pt idx="39">
                  <c:v>76.989999999999995</c:v>
                </c:pt>
                <c:pt idx="40">
                  <c:v>76.92</c:v>
                </c:pt>
                <c:pt idx="41">
                  <c:v>76.86</c:v>
                </c:pt>
                <c:pt idx="42">
                  <c:v>76.89</c:v>
                </c:pt>
                <c:pt idx="43">
                  <c:v>76.89</c:v>
                </c:pt>
                <c:pt idx="44">
                  <c:v>76.849999999999994</c:v>
                </c:pt>
                <c:pt idx="45">
                  <c:v>77.87</c:v>
                </c:pt>
                <c:pt idx="46">
                  <c:v>77.44</c:v>
                </c:pt>
                <c:pt idx="47">
                  <c:v>76.98</c:v>
                </c:pt>
              </c:numCache>
            </c:numRef>
          </c:xVal>
          <c:yVal>
            <c:numRef>
              <c:f>('sjr204.6(2)_"opt1"'!$C$8:$C$40,'sjr204.6(2)_"opt1"'!$C$42:$C$56)</c:f>
              <c:numCache>
                <c:formatCode>General</c:formatCode>
                <c:ptCount val="48"/>
                <c:pt idx="0">
                  <c:v>0.54900000000000004</c:v>
                </c:pt>
                <c:pt idx="1">
                  <c:v>1.7569999999999999</c:v>
                </c:pt>
                <c:pt idx="2">
                  <c:v>2.5659999999999998</c:v>
                </c:pt>
                <c:pt idx="3">
                  <c:v>2.5350000000000001</c:v>
                </c:pt>
                <c:pt idx="4">
                  <c:v>2.4780000000000002</c:v>
                </c:pt>
                <c:pt idx="5">
                  <c:v>2.44</c:v>
                </c:pt>
                <c:pt idx="6">
                  <c:v>2.4430000000000001</c:v>
                </c:pt>
                <c:pt idx="7">
                  <c:v>2.4340000000000002</c:v>
                </c:pt>
                <c:pt idx="8">
                  <c:v>2.4279999999999999</c:v>
                </c:pt>
                <c:pt idx="9">
                  <c:v>2.4369999999999998</c:v>
                </c:pt>
                <c:pt idx="10">
                  <c:v>2.4300000000000002</c:v>
                </c:pt>
                <c:pt idx="11">
                  <c:v>2.4390000000000001</c:v>
                </c:pt>
                <c:pt idx="12">
                  <c:v>2.444</c:v>
                </c:pt>
                <c:pt idx="13">
                  <c:v>2.4660000000000002</c:v>
                </c:pt>
                <c:pt idx="14">
                  <c:v>2.452</c:v>
                </c:pt>
                <c:pt idx="15">
                  <c:v>2.4369999999999998</c:v>
                </c:pt>
                <c:pt idx="16">
                  <c:v>2.4740000000000002</c:v>
                </c:pt>
                <c:pt idx="17">
                  <c:v>2.4300000000000002</c:v>
                </c:pt>
                <c:pt idx="18">
                  <c:v>2.4359999999999999</c:v>
                </c:pt>
                <c:pt idx="19">
                  <c:v>2.4260000000000002</c:v>
                </c:pt>
                <c:pt idx="20">
                  <c:v>2.4630000000000001</c:v>
                </c:pt>
                <c:pt idx="21">
                  <c:v>2.4820000000000002</c:v>
                </c:pt>
                <c:pt idx="22">
                  <c:v>2.4830000000000001</c:v>
                </c:pt>
                <c:pt idx="23">
                  <c:v>2.4990000000000001</c:v>
                </c:pt>
                <c:pt idx="24">
                  <c:v>2.512</c:v>
                </c:pt>
                <c:pt idx="25">
                  <c:v>2.5259999999999998</c:v>
                </c:pt>
                <c:pt idx="26">
                  <c:v>2.5539999999999998</c:v>
                </c:pt>
                <c:pt idx="27">
                  <c:v>2.548</c:v>
                </c:pt>
                <c:pt idx="28">
                  <c:v>2.5750000000000002</c:v>
                </c:pt>
                <c:pt idx="29">
                  <c:v>2.585</c:v>
                </c:pt>
                <c:pt idx="30">
                  <c:v>2.5939999999999999</c:v>
                </c:pt>
                <c:pt idx="31">
                  <c:v>2.585</c:v>
                </c:pt>
                <c:pt idx="32">
                  <c:v>1.877</c:v>
                </c:pt>
                <c:pt idx="33">
                  <c:v>2.3370000000000002</c:v>
                </c:pt>
                <c:pt idx="34">
                  <c:v>2.3290000000000002</c:v>
                </c:pt>
                <c:pt idx="35">
                  <c:v>2.2010000000000001</c:v>
                </c:pt>
                <c:pt idx="36">
                  <c:v>2.2930000000000001</c:v>
                </c:pt>
                <c:pt idx="37">
                  <c:v>2.343</c:v>
                </c:pt>
                <c:pt idx="38">
                  <c:v>2.3820000000000001</c:v>
                </c:pt>
                <c:pt idx="39">
                  <c:v>2.371</c:v>
                </c:pt>
                <c:pt idx="40">
                  <c:v>2.379</c:v>
                </c:pt>
                <c:pt idx="41">
                  <c:v>2.3519999999999999</c:v>
                </c:pt>
                <c:pt idx="42">
                  <c:v>2.2759999999999998</c:v>
                </c:pt>
                <c:pt idx="43">
                  <c:v>2.266</c:v>
                </c:pt>
                <c:pt idx="44">
                  <c:v>2.1720000000000002</c:v>
                </c:pt>
                <c:pt idx="45">
                  <c:v>2.129</c:v>
                </c:pt>
                <c:pt idx="46">
                  <c:v>2.117</c:v>
                </c:pt>
                <c:pt idx="47">
                  <c:v>2.1520000000000001</c:v>
                </c:pt>
              </c:numCache>
            </c:numRef>
          </c:yVal>
        </c:ser>
        <c:axId val="62450688"/>
        <c:axId val="62596224"/>
      </c:scatterChart>
      <c:valAx>
        <c:axId val="62450688"/>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2596224"/>
        <c:crosses val="autoZero"/>
        <c:crossBetween val="midCat"/>
      </c:valAx>
      <c:valAx>
        <c:axId val="62596224"/>
        <c:scaling>
          <c:orientation val="minMax"/>
        </c:scaling>
        <c:axPos val="l"/>
        <c:title>
          <c:tx>
            <c:rich>
              <a:bodyPr/>
              <a:lstStyle/>
              <a:p>
                <a:pPr>
                  <a:defRPr/>
                </a:pPr>
                <a:r>
                  <a:rPr lang="en-US"/>
                  <a:t>Water depth, ft</a:t>
                </a:r>
              </a:p>
            </c:rich>
          </c:tx>
          <c:layout/>
        </c:title>
        <c:numFmt formatCode="General" sourceLinked="1"/>
        <c:majorTickMark val="none"/>
        <c:tickLblPos val="nextTo"/>
        <c:crossAx val="6245068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204.6(2): Conductivity</a:t>
            </a:r>
            <a:r>
              <a:rPr lang="en-US" baseline="0"/>
              <a:t> profile</a:t>
            </a:r>
            <a:endParaRPr lang="en-US"/>
          </a:p>
        </c:rich>
      </c:tx>
      <c:layout/>
    </c:title>
    <c:plotArea>
      <c:layout/>
      <c:scatterChart>
        <c:scatterStyle val="lineMarker"/>
        <c:ser>
          <c:idx val="0"/>
          <c:order val="0"/>
          <c:spPr>
            <a:ln w="28575">
              <a:noFill/>
            </a:ln>
          </c:spPr>
          <c:xVal>
            <c:numRef>
              <c:f>('sjr204.6(2)_"opt1"'!$E$8:$E$40,'sjr204.6(2)_"opt1"'!$E$42:$E$56)</c:f>
              <c:numCache>
                <c:formatCode>General</c:formatCode>
                <c:ptCount val="48"/>
                <c:pt idx="0">
                  <c:v>1584</c:v>
                </c:pt>
                <c:pt idx="1">
                  <c:v>1522</c:v>
                </c:pt>
                <c:pt idx="2">
                  <c:v>1578</c:v>
                </c:pt>
                <c:pt idx="3">
                  <c:v>1562</c:v>
                </c:pt>
                <c:pt idx="4">
                  <c:v>1560</c:v>
                </c:pt>
                <c:pt idx="5">
                  <c:v>1568</c:v>
                </c:pt>
                <c:pt idx="6">
                  <c:v>1561</c:v>
                </c:pt>
                <c:pt idx="7">
                  <c:v>1566</c:v>
                </c:pt>
                <c:pt idx="8">
                  <c:v>1565</c:v>
                </c:pt>
                <c:pt idx="9">
                  <c:v>1565</c:v>
                </c:pt>
                <c:pt idx="10">
                  <c:v>1565</c:v>
                </c:pt>
                <c:pt idx="11">
                  <c:v>1562</c:v>
                </c:pt>
                <c:pt idx="12">
                  <c:v>1564</c:v>
                </c:pt>
                <c:pt idx="13">
                  <c:v>1566</c:v>
                </c:pt>
                <c:pt idx="14">
                  <c:v>1562</c:v>
                </c:pt>
                <c:pt idx="15">
                  <c:v>1563</c:v>
                </c:pt>
                <c:pt idx="16">
                  <c:v>1570</c:v>
                </c:pt>
                <c:pt idx="17">
                  <c:v>1568</c:v>
                </c:pt>
                <c:pt idx="18">
                  <c:v>1569</c:v>
                </c:pt>
                <c:pt idx="19">
                  <c:v>1564</c:v>
                </c:pt>
                <c:pt idx="20">
                  <c:v>1552</c:v>
                </c:pt>
                <c:pt idx="21">
                  <c:v>1553</c:v>
                </c:pt>
                <c:pt idx="22">
                  <c:v>1562</c:v>
                </c:pt>
                <c:pt idx="23">
                  <c:v>1566</c:v>
                </c:pt>
                <c:pt idx="24">
                  <c:v>1564</c:v>
                </c:pt>
                <c:pt idx="25">
                  <c:v>1563</c:v>
                </c:pt>
                <c:pt idx="26">
                  <c:v>1559</c:v>
                </c:pt>
                <c:pt idx="27">
                  <c:v>1553</c:v>
                </c:pt>
                <c:pt idx="28">
                  <c:v>1551</c:v>
                </c:pt>
                <c:pt idx="29">
                  <c:v>1552</c:v>
                </c:pt>
                <c:pt idx="30">
                  <c:v>1554</c:v>
                </c:pt>
                <c:pt idx="31">
                  <c:v>1554</c:v>
                </c:pt>
                <c:pt idx="32">
                  <c:v>1617</c:v>
                </c:pt>
                <c:pt idx="33">
                  <c:v>1522</c:v>
                </c:pt>
                <c:pt idx="34">
                  <c:v>1568</c:v>
                </c:pt>
                <c:pt idx="35">
                  <c:v>1571</c:v>
                </c:pt>
                <c:pt idx="36">
                  <c:v>1569</c:v>
                </c:pt>
                <c:pt idx="37">
                  <c:v>1568</c:v>
                </c:pt>
                <c:pt idx="38">
                  <c:v>1567</c:v>
                </c:pt>
                <c:pt idx="39">
                  <c:v>1567</c:v>
                </c:pt>
                <c:pt idx="40">
                  <c:v>1567</c:v>
                </c:pt>
                <c:pt idx="41">
                  <c:v>1570</c:v>
                </c:pt>
                <c:pt idx="42">
                  <c:v>1567</c:v>
                </c:pt>
                <c:pt idx="43">
                  <c:v>1569</c:v>
                </c:pt>
                <c:pt idx="44">
                  <c:v>1567</c:v>
                </c:pt>
                <c:pt idx="45">
                  <c:v>1558</c:v>
                </c:pt>
                <c:pt idx="46">
                  <c:v>1568</c:v>
                </c:pt>
                <c:pt idx="47">
                  <c:v>1576</c:v>
                </c:pt>
              </c:numCache>
            </c:numRef>
          </c:xVal>
          <c:yVal>
            <c:numRef>
              <c:f>('sjr204.6(2)_"opt1"'!$C$8:$C$40,'sjr204.6(2)_"opt1"'!$C$42:$C$56)</c:f>
              <c:numCache>
                <c:formatCode>General</c:formatCode>
                <c:ptCount val="48"/>
                <c:pt idx="0">
                  <c:v>0.54900000000000004</c:v>
                </c:pt>
                <c:pt idx="1">
                  <c:v>1.7569999999999999</c:v>
                </c:pt>
                <c:pt idx="2">
                  <c:v>2.5659999999999998</c:v>
                </c:pt>
                <c:pt idx="3">
                  <c:v>2.5350000000000001</c:v>
                </c:pt>
                <c:pt idx="4">
                  <c:v>2.4780000000000002</c:v>
                </c:pt>
                <c:pt idx="5">
                  <c:v>2.44</c:v>
                </c:pt>
                <c:pt idx="6">
                  <c:v>2.4430000000000001</c:v>
                </c:pt>
                <c:pt idx="7">
                  <c:v>2.4340000000000002</c:v>
                </c:pt>
                <c:pt idx="8">
                  <c:v>2.4279999999999999</c:v>
                </c:pt>
                <c:pt idx="9">
                  <c:v>2.4369999999999998</c:v>
                </c:pt>
                <c:pt idx="10">
                  <c:v>2.4300000000000002</c:v>
                </c:pt>
                <c:pt idx="11">
                  <c:v>2.4390000000000001</c:v>
                </c:pt>
                <c:pt idx="12">
                  <c:v>2.444</c:v>
                </c:pt>
                <c:pt idx="13">
                  <c:v>2.4660000000000002</c:v>
                </c:pt>
                <c:pt idx="14">
                  <c:v>2.452</c:v>
                </c:pt>
                <c:pt idx="15">
                  <c:v>2.4369999999999998</c:v>
                </c:pt>
                <c:pt idx="16">
                  <c:v>2.4740000000000002</c:v>
                </c:pt>
                <c:pt idx="17">
                  <c:v>2.4300000000000002</c:v>
                </c:pt>
                <c:pt idx="18">
                  <c:v>2.4359999999999999</c:v>
                </c:pt>
                <c:pt idx="19">
                  <c:v>2.4260000000000002</c:v>
                </c:pt>
                <c:pt idx="20">
                  <c:v>2.4630000000000001</c:v>
                </c:pt>
                <c:pt idx="21">
                  <c:v>2.4820000000000002</c:v>
                </c:pt>
                <c:pt idx="22">
                  <c:v>2.4830000000000001</c:v>
                </c:pt>
                <c:pt idx="23">
                  <c:v>2.4990000000000001</c:v>
                </c:pt>
                <c:pt idx="24">
                  <c:v>2.512</c:v>
                </c:pt>
                <c:pt idx="25">
                  <c:v>2.5259999999999998</c:v>
                </c:pt>
                <c:pt idx="26">
                  <c:v>2.5539999999999998</c:v>
                </c:pt>
                <c:pt idx="27">
                  <c:v>2.548</c:v>
                </c:pt>
                <c:pt idx="28">
                  <c:v>2.5750000000000002</c:v>
                </c:pt>
                <c:pt idx="29">
                  <c:v>2.585</c:v>
                </c:pt>
                <c:pt idx="30">
                  <c:v>2.5939999999999999</c:v>
                </c:pt>
                <c:pt idx="31">
                  <c:v>2.585</c:v>
                </c:pt>
                <c:pt idx="32">
                  <c:v>1.877</c:v>
                </c:pt>
                <c:pt idx="33">
                  <c:v>2.3370000000000002</c:v>
                </c:pt>
                <c:pt idx="34">
                  <c:v>2.3290000000000002</c:v>
                </c:pt>
                <c:pt idx="35">
                  <c:v>2.2010000000000001</c:v>
                </c:pt>
                <c:pt idx="36">
                  <c:v>2.2930000000000001</c:v>
                </c:pt>
                <c:pt idx="37">
                  <c:v>2.343</c:v>
                </c:pt>
                <c:pt idx="38">
                  <c:v>2.3820000000000001</c:v>
                </c:pt>
                <c:pt idx="39">
                  <c:v>2.371</c:v>
                </c:pt>
                <c:pt idx="40">
                  <c:v>2.379</c:v>
                </c:pt>
                <c:pt idx="41">
                  <c:v>2.3519999999999999</c:v>
                </c:pt>
                <c:pt idx="42">
                  <c:v>2.2759999999999998</c:v>
                </c:pt>
                <c:pt idx="43">
                  <c:v>2.266</c:v>
                </c:pt>
                <c:pt idx="44">
                  <c:v>2.1720000000000002</c:v>
                </c:pt>
                <c:pt idx="45">
                  <c:v>2.129</c:v>
                </c:pt>
                <c:pt idx="46">
                  <c:v>2.117</c:v>
                </c:pt>
                <c:pt idx="47">
                  <c:v>2.1520000000000001</c:v>
                </c:pt>
              </c:numCache>
            </c:numRef>
          </c:yVal>
        </c:ser>
        <c:axId val="62633472"/>
        <c:axId val="62635392"/>
      </c:scatterChart>
      <c:valAx>
        <c:axId val="62633472"/>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2635392"/>
        <c:crosses val="autoZero"/>
        <c:crossBetween val="midCat"/>
      </c:valAx>
      <c:valAx>
        <c:axId val="62635392"/>
        <c:scaling>
          <c:orientation val="minMax"/>
        </c:scaling>
        <c:axPos val="l"/>
        <c:title>
          <c:tx>
            <c:rich>
              <a:bodyPr/>
              <a:lstStyle/>
              <a:p>
                <a:pPr>
                  <a:defRPr/>
                </a:pPr>
                <a:r>
                  <a:rPr lang="en-US"/>
                  <a:t>Water depth, ft</a:t>
                </a:r>
              </a:p>
            </c:rich>
          </c:tx>
          <c:layout/>
        </c:title>
        <c:numFmt formatCode="General" sourceLinked="1"/>
        <c:majorTickMark val="none"/>
        <c:tickLblPos val="nextTo"/>
        <c:crossAx val="62633472"/>
        <c:crosses val="autoZero"/>
        <c:crossBetween val="midCat"/>
      </c:valAx>
      <c:spPr>
        <a:noFill/>
        <a:ln w="25400">
          <a:noFill/>
        </a:ln>
      </c:spPr>
    </c:plotArea>
    <c:plotVisOnly val="1"/>
  </c:chart>
  <c:printSettings>
    <c:headerFooter/>
    <c:pageMargins b="0.75000000000000078" l="0.70000000000000062" r="0.70000000000000062" t="0.75000000000000078"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203.3 opt 2:</a:t>
            </a:r>
            <a:r>
              <a:rPr lang="en-US" baseline="0"/>
              <a:t>  Water temperature profile</a:t>
            </a:r>
            <a:endParaRPr lang="en-US"/>
          </a:p>
        </c:rich>
      </c:tx>
      <c:layout/>
    </c:title>
    <c:plotArea>
      <c:layout/>
      <c:scatterChart>
        <c:scatterStyle val="lineMarker"/>
        <c:ser>
          <c:idx val="0"/>
          <c:order val="0"/>
          <c:spPr>
            <a:ln w="28575">
              <a:noFill/>
            </a:ln>
          </c:spPr>
          <c:xVal>
            <c:numRef>
              <c:f>'sjr203.3_"opt 2"'!$B$8:$B$159</c:f>
              <c:numCache>
                <c:formatCode>General</c:formatCode>
                <c:ptCount val="152"/>
                <c:pt idx="0">
                  <c:v>81.61</c:v>
                </c:pt>
                <c:pt idx="1">
                  <c:v>81.23</c:v>
                </c:pt>
                <c:pt idx="2">
                  <c:v>79.28</c:v>
                </c:pt>
                <c:pt idx="3">
                  <c:v>77.52</c:v>
                </c:pt>
                <c:pt idx="4">
                  <c:v>77.069999999999993</c:v>
                </c:pt>
                <c:pt idx="5">
                  <c:v>76.47</c:v>
                </c:pt>
                <c:pt idx="6">
                  <c:v>76.03</c:v>
                </c:pt>
                <c:pt idx="7">
                  <c:v>74.38</c:v>
                </c:pt>
                <c:pt idx="8">
                  <c:v>74.09</c:v>
                </c:pt>
                <c:pt idx="9">
                  <c:v>73.91</c:v>
                </c:pt>
                <c:pt idx="10">
                  <c:v>73.52</c:v>
                </c:pt>
                <c:pt idx="11">
                  <c:v>73.44</c:v>
                </c:pt>
                <c:pt idx="12">
                  <c:v>73.47</c:v>
                </c:pt>
                <c:pt idx="13">
                  <c:v>73.459999999999994</c:v>
                </c:pt>
                <c:pt idx="14">
                  <c:v>73.53</c:v>
                </c:pt>
                <c:pt idx="15">
                  <c:v>73.47</c:v>
                </c:pt>
                <c:pt idx="16">
                  <c:v>73.55</c:v>
                </c:pt>
                <c:pt idx="17">
                  <c:v>73.459999999999994</c:v>
                </c:pt>
                <c:pt idx="18">
                  <c:v>73.48</c:v>
                </c:pt>
                <c:pt idx="19">
                  <c:v>72.84</c:v>
                </c:pt>
                <c:pt idx="20">
                  <c:v>72.17</c:v>
                </c:pt>
                <c:pt idx="21">
                  <c:v>71.319999999999993</c:v>
                </c:pt>
                <c:pt idx="22">
                  <c:v>70.959999999999994</c:v>
                </c:pt>
                <c:pt idx="23">
                  <c:v>70.89</c:v>
                </c:pt>
                <c:pt idx="24">
                  <c:v>70.58</c:v>
                </c:pt>
                <c:pt idx="25">
                  <c:v>70.150000000000006</c:v>
                </c:pt>
                <c:pt idx="26">
                  <c:v>70.7</c:v>
                </c:pt>
                <c:pt idx="27">
                  <c:v>70.760000000000005</c:v>
                </c:pt>
                <c:pt idx="28">
                  <c:v>71.12</c:v>
                </c:pt>
                <c:pt idx="29">
                  <c:v>71.45</c:v>
                </c:pt>
                <c:pt idx="30">
                  <c:v>71.569999999999993</c:v>
                </c:pt>
                <c:pt idx="31">
                  <c:v>71.569999999999993</c:v>
                </c:pt>
                <c:pt idx="32">
                  <c:v>71.56</c:v>
                </c:pt>
                <c:pt idx="33">
                  <c:v>71.62</c:v>
                </c:pt>
                <c:pt idx="34">
                  <c:v>71.89</c:v>
                </c:pt>
                <c:pt idx="35">
                  <c:v>71.88</c:v>
                </c:pt>
                <c:pt idx="36">
                  <c:v>71.87</c:v>
                </c:pt>
                <c:pt idx="37">
                  <c:v>71.89</c:v>
                </c:pt>
                <c:pt idx="38">
                  <c:v>71.91</c:v>
                </c:pt>
                <c:pt idx="39">
                  <c:v>71.91</c:v>
                </c:pt>
                <c:pt idx="40">
                  <c:v>71.95</c:v>
                </c:pt>
                <c:pt idx="41">
                  <c:v>71.959999999999994</c:v>
                </c:pt>
                <c:pt idx="42">
                  <c:v>71.97</c:v>
                </c:pt>
                <c:pt idx="43">
                  <c:v>73.12</c:v>
                </c:pt>
                <c:pt idx="44">
                  <c:v>72.349999999999994</c:v>
                </c:pt>
                <c:pt idx="45">
                  <c:v>71.89</c:v>
                </c:pt>
                <c:pt idx="46">
                  <c:v>72.290000000000006</c:v>
                </c:pt>
                <c:pt idx="47">
                  <c:v>72.510000000000005</c:v>
                </c:pt>
                <c:pt idx="48">
                  <c:v>72.23</c:v>
                </c:pt>
                <c:pt idx="49">
                  <c:v>72.37</c:v>
                </c:pt>
                <c:pt idx="50">
                  <c:v>72.52</c:v>
                </c:pt>
                <c:pt idx="51">
                  <c:v>73.010000000000005</c:v>
                </c:pt>
                <c:pt idx="52">
                  <c:v>75.08</c:v>
                </c:pt>
                <c:pt idx="53">
                  <c:v>75.88</c:v>
                </c:pt>
                <c:pt idx="54">
                  <c:v>74.010000000000005</c:v>
                </c:pt>
                <c:pt idx="55">
                  <c:v>70.33</c:v>
                </c:pt>
                <c:pt idx="56">
                  <c:v>69.36</c:v>
                </c:pt>
                <c:pt idx="57">
                  <c:v>69.17</c:v>
                </c:pt>
                <c:pt idx="58">
                  <c:v>69.180000000000007</c:v>
                </c:pt>
                <c:pt idx="59">
                  <c:v>69.22</c:v>
                </c:pt>
                <c:pt idx="60">
                  <c:v>69.25</c:v>
                </c:pt>
                <c:pt idx="61">
                  <c:v>69.260000000000005</c:v>
                </c:pt>
                <c:pt idx="62">
                  <c:v>69.27</c:v>
                </c:pt>
                <c:pt idx="63">
                  <c:v>69.28</c:v>
                </c:pt>
                <c:pt idx="64">
                  <c:v>69.28</c:v>
                </c:pt>
                <c:pt idx="65">
                  <c:v>69.290000000000006</c:v>
                </c:pt>
                <c:pt idx="66">
                  <c:v>68.98</c:v>
                </c:pt>
                <c:pt idx="67">
                  <c:v>68.91</c:v>
                </c:pt>
                <c:pt idx="68">
                  <c:v>68.81</c:v>
                </c:pt>
                <c:pt idx="69">
                  <c:v>68.739999999999995</c:v>
                </c:pt>
                <c:pt idx="70">
                  <c:v>68.739999999999995</c:v>
                </c:pt>
                <c:pt idx="71">
                  <c:v>68.73</c:v>
                </c:pt>
                <c:pt idx="72">
                  <c:v>68.75</c:v>
                </c:pt>
                <c:pt idx="73">
                  <c:v>68.77</c:v>
                </c:pt>
                <c:pt idx="74">
                  <c:v>68.77</c:v>
                </c:pt>
                <c:pt idx="75">
                  <c:v>68.790000000000006</c:v>
                </c:pt>
                <c:pt idx="76">
                  <c:v>68.78</c:v>
                </c:pt>
                <c:pt idx="77">
                  <c:v>68.790000000000006</c:v>
                </c:pt>
                <c:pt idx="78">
                  <c:v>68.819999999999993</c:v>
                </c:pt>
                <c:pt idx="79">
                  <c:v>68.819999999999993</c:v>
                </c:pt>
                <c:pt idx="80">
                  <c:v>68.81</c:v>
                </c:pt>
                <c:pt idx="81">
                  <c:v>68.819999999999993</c:v>
                </c:pt>
                <c:pt idx="82">
                  <c:v>68.83</c:v>
                </c:pt>
                <c:pt idx="83">
                  <c:v>68.84</c:v>
                </c:pt>
                <c:pt idx="84">
                  <c:v>68.84</c:v>
                </c:pt>
                <c:pt idx="85">
                  <c:v>68.83</c:v>
                </c:pt>
                <c:pt idx="86">
                  <c:v>68.83</c:v>
                </c:pt>
                <c:pt idx="87">
                  <c:v>68.84</c:v>
                </c:pt>
                <c:pt idx="88">
                  <c:v>68.84</c:v>
                </c:pt>
                <c:pt idx="89">
                  <c:v>68.930000000000007</c:v>
                </c:pt>
                <c:pt idx="90">
                  <c:v>68.819999999999993</c:v>
                </c:pt>
                <c:pt idx="91">
                  <c:v>68.790000000000006</c:v>
                </c:pt>
                <c:pt idx="92">
                  <c:v>68.78</c:v>
                </c:pt>
                <c:pt idx="93">
                  <c:v>68.8</c:v>
                </c:pt>
                <c:pt idx="94">
                  <c:v>68.790000000000006</c:v>
                </c:pt>
                <c:pt idx="95">
                  <c:v>68.8</c:v>
                </c:pt>
                <c:pt idx="96">
                  <c:v>68.81</c:v>
                </c:pt>
                <c:pt idx="97">
                  <c:v>68.8</c:v>
                </c:pt>
                <c:pt idx="98">
                  <c:v>68.8</c:v>
                </c:pt>
                <c:pt idx="99">
                  <c:v>68.81</c:v>
                </c:pt>
                <c:pt idx="100">
                  <c:v>68.81</c:v>
                </c:pt>
                <c:pt idx="101">
                  <c:v>68.81</c:v>
                </c:pt>
                <c:pt idx="102">
                  <c:v>68.81</c:v>
                </c:pt>
                <c:pt idx="103">
                  <c:v>68.81</c:v>
                </c:pt>
                <c:pt idx="104">
                  <c:v>68.819999999999993</c:v>
                </c:pt>
                <c:pt idx="105">
                  <c:v>68.81</c:v>
                </c:pt>
                <c:pt idx="106">
                  <c:v>68.83</c:v>
                </c:pt>
                <c:pt idx="107">
                  <c:v>68.819999999999993</c:v>
                </c:pt>
                <c:pt idx="108">
                  <c:v>68.819999999999993</c:v>
                </c:pt>
                <c:pt idx="109">
                  <c:v>68.819999999999993</c:v>
                </c:pt>
                <c:pt idx="110">
                  <c:v>68.83</c:v>
                </c:pt>
                <c:pt idx="111">
                  <c:v>68.819999999999993</c:v>
                </c:pt>
                <c:pt idx="112">
                  <c:v>68.819999999999993</c:v>
                </c:pt>
                <c:pt idx="113">
                  <c:v>68.819999999999993</c:v>
                </c:pt>
                <c:pt idx="114">
                  <c:v>68.81</c:v>
                </c:pt>
                <c:pt idx="115">
                  <c:v>68.819999999999993</c:v>
                </c:pt>
                <c:pt idx="116">
                  <c:v>68.819999999999993</c:v>
                </c:pt>
                <c:pt idx="117">
                  <c:v>68.819999999999993</c:v>
                </c:pt>
                <c:pt idx="118">
                  <c:v>68.81</c:v>
                </c:pt>
                <c:pt idx="119">
                  <c:v>68.81</c:v>
                </c:pt>
                <c:pt idx="120">
                  <c:v>68.819999999999993</c:v>
                </c:pt>
                <c:pt idx="121">
                  <c:v>68.81</c:v>
                </c:pt>
                <c:pt idx="122">
                  <c:v>68.819999999999993</c:v>
                </c:pt>
                <c:pt idx="123">
                  <c:v>68.83</c:v>
                </c:pt>
                <c:pt idx="124">
                  <c:v>68.819999999999993</c:v>
                </c:pt>
                <c:pt idx="125">
                  <c:v>68.81</c:v>
                </c:pt>
                <c:pt idx="126">
                  <c:v>68.819999999999993</c:v>
                </c:pt>
                <c:pt idx="127">
                  <c:v>68.81</c:v>
                </c:pt>
                <c:pt idx="128">
                  <c:v>68.81</c:v>
                </c:pt>
                <c:pt idx="129">
                  <c:v>68.819999999999993</c:v>
                </c:pt>
                <c:pt idx="130">
                  <c:v>68.83</c:v>
                </c:pt>
                <c:pt idx="131">
                  <c:v>68.81</c:v>
                </c:pt>
                <c:pt idx="132">
                  <c:v>68.819999999999993</c:v>
                </c:pt>
                <c:pt idx="133">
                  <c:v>68.819999999999993</c:v>
                </c:pt>
                <c:pt idx="134">
                  <c:v>68.819999999999993</c:v>
                </c:pt>
                <c:pt idx="135">
                  <c:v>68.819999999999993</c:v>
                </c:pt>
                <c:pt idx="136">
                  <c:v>68.819999999999993</c:v>
                </c:pt>
                <c:pt idx="137">
                  <c:v>68.819999999999993</c:v>
                </c:pt>
                <c:pt idx="138">
                  <c:v>68.819999999999993</c:v>
                </c:pt>
                <c:pt idx="139">
                  <c:v>68.81</c:v>
                </c:pt>
                <c:pt idx="140">
                  <c:v>68.819999999999993</c:v>
                </c:pt>
                <c:pt idx="141">
                  <c:v>68.8</c:v>
                </c:pt>
                <c:pt idx="142">
                  <c:v>68.8</c:v>
                </c:pt>
                <c:pt idx="143">
                  <c:v>68.8</c:v>
                </c:pt>
                <c:pt idx="144">
                  <c:v>68.8</c:v>
                </c:pt>
                <c:pt idx="145">
                  <c:v>68.81</c:v>
                </c:pt>
                <c:pt idx="146">
                  <c:v>68.8</c:v>
                </c:pt>
                <c:pt idx="147">
                  <c:v>68.8</c:v>
                </c:pt>
                <c:pt idx="148">
                  <c:v>68.8</c:v>
                </c:pt>
                <c:pt idx="149">
                  <c:v>68.81</c:v>
                </c:pt>
                <c:pt idx="150">
                  <c:v>68.81</c:v>
                </c:pt>
                <c:pt idx="151">
                  <c:v>68.8</c:v>
                </c:pt>
              </c:numCache>
            </c:numRef>
          </c:xVal>
          <c:yVal>
            <c:numRef>
              <c:f>'sjr203.3_"opt 2"'!$C$8:$C$159</c:f>
              <c:numCache>
                <c:formatCode>General</c:formatCode>
                <c:ptCount val="152"/>
                <c:pt idx="0">
                  <c:v>0.42</c:v>
                </c:pt>
                <c:pt idx="1">
                  <c:v>1.8129999999999999</c:v>
                </c:pt>
                <c:pt idx="2">
                  <c:v>4.6449999999999996</c:v>
                </c:pt>
                <c:pt idx="3">
                  <c:v>5.0119999999999996</c:v>
                </c:pt>
                <c:pt idx="4">
                  <c:v>6.1959999999999997</c:v>
                </c:pt>
                <c:pt idx="5">
                  <c:v>8.2110000000000003</c:v>
                </c:pt>
                <c:pt idx="6">
                  <c:v>10.64</c:v>
                </c:pt>
                <c:pt idx="7">
                  <c:v>11.590999999999999</c:v>
                </c:pt>
                <c:pt idx="8">
                  <c:v>11.7</c:v>
                </c:pt>
                <c:pt idx="9">
                  <c:v>11.85</c:v>
                </c:pt>
                <c:pt idx="10">
                  <c:v>11.948</c:v>
                </c:pt>
                <c:pt idx="11">
                  <c:v>11.926</c:v>
                </c:pt>
                <c:pt idx="12">
                  <c:v>11.952</c:v>
                </c:pt>
                <c:pt idx="13">
                  <c:v>11.991</c:v>
                </c:pt>
                <c:pt idx="14">
                  <c:v>11.974</c:v>
                </c:pt>
                <c:pt idx="15">
                  <c:v>12.188000000000001</c:v>
                </c:pt>
                <c:pt idx="16">
                  <c:v>12.284000000000001</c:v>
                </c:pt>
                <c:pt idx="17">
                  <c:v>12.315</c:v>
                </c:pt>
                <c:pt idx="18">
                  <c:v>11.661</c:v>
                </c:pt>
                <c:pt idx="19">
                  <c:v>12.602</c:v>
                </c:pt>
                <c:pt idx="20">
                  <c:v>11.798</c:v>
                </c:pt>
                <c:pt idx="21">
                  <c:v>13.211</c:v>
                </c:pt>
                <c:pt idx="22">
                  <c:v>13.579000000000001</c:v>
                </c:pt>
                <c:pt idx="23">
                  <c:v>13.618</c:v>
                </c:pt>
                <c:pt idx="24">
                  <c:v>12.545999999999999</c:v>
                </c:pt>
                <c:pt idx="25">
                  <c:v>13.423999999999999</c:v>
                </c:pt>
                <c:pt idx="26">
                  <c:v>13.298</c:v>
                </c:pt>
                <c:pt idx="27">
                  <c:v>13.183999999999999</c:v>
                </c:pt>
                <c:pt idx="28">
                  <c:v>13.231</c:v>
                </c:pt>
                <c:pt idx="29">
                  <c:v>13.172000000000001</c:v>
                </c:pt>
                <c:pt idx="30">
                  <c:v>13.023</c:v>
                </c:pt>
                <c:pt idx="31">
                  <c:v>12.904999999999999</c:v>
                </c:pt>
                <c:pt idx="32">
                  <c:v>12.917999999999999</c:v>
                </c:pt>
                <c:pt idx="33">
                  <c:v>12.877000000000001</c:v>
                </c:pt>
                <c:pt idx="34">
                  <c:v>12.766999999999999</c:v>
                </c:pt>
                <c:pt idx="35">
                  <c:v>12.788</c:v>
                </c:pt>
                <c:pt idx="36">
                  <c:v>12.792</c:v>
                </c:pt>
                <c:pt idx="37">
                  <c:v>12.776999999999999</c:v>
                </c:pt>
                <c:pt idx="38">
                  <c:v>12.762</c:v>
                </c:pt>
                <c:pt idx="39">
                  <c:v>12.763999999999999</c:v>
                </c:pt>
                <c:pt idx="40">
                  <c:v>12.731999999999999</c:v>
                </c:pt>
                <c:pt idx="41">
                  <c:v>12.75</c:v>
                </c:pt>
                <c:pt idx="42">
                  <c:v>12.718999999999999</c:v>
                </c:pt>
                <c:pt idx="43">
                  <c:v>12.77</c:v>
                </c:pt>
                <c:pt idx="44">
                  <c:v>12.9</c:v>
                </c:pt>
                <c:pt idx="45">
                  <c:v>12.896000000000001</c:v>
                </c:pt>
                <c:pt idx="46">
                  <c:v>12.842000000000001</c:v>
                </c:pt>
                <c:pt idx="47">
                  <c:v>12.807</c:v>
                </c:pt>
                <c:pt idx="48">
                  <c:v>12.772</c:v>
                </c:pt>
                <c:pt idx="49">
                  <c:v>12.805</c:v>
                </c:pt>
                <c:pt idx="50">
                  <c:v>12.837</c:v>
                </c:pt>
                <c:pt idx="51">
                  <c:v>11.702</c:v>
                </c:pt>
                <c:pt idx="52">
                  <c:v>9.8829999999999991</c:v>
                </c:pt>
                <c:pt idx="53">
                  <c:v>9.5190000000000001</c:v>
                </c:pt>
                <c:pt idx="54">
                  <c:v>12.856999999999999</c:v>
                </c:pt>
                <c:pt idx="55">
                  <c:v>15.943</c:v>
                </c:pt>
                <c:pt idx="56">
                  <c:v>16.431999999999999</c:v>
                </c:pt>
                <c:pt idx="57">
                  <c:v>16.782</c:v>
                </c:pt>
                <c:pt idx="58">
                  <c:v>16.943000000000001</c:v>
                </c:pt>
                <c:pt idx="59">
                  <c:v>17.056000000000001</c:v>
                </c:pt>
                <c:pt idx="60">
                  <c:v>17.068000000000001</c:v>
                </c:pt>
                <c:pt idx="61">
                  <c:v>17.128</c:v>
                </c:pt>
                <c:pt idx="62">
                  <c:v>17.218</c:v>
                </c:pt>
                <c:pt idx="63">
                  <c:v>17.323</c:v>
                </c:pt>
                <c:pt idx="64">
                  <c:v>17.792000000000002</c:v>
                </c:pt>
                <c:pt idx="65">
                  <c:v>18.309999999999999</c:v>
                </c:pt>
                <c:pt idx="66">
                  <c:v>18.925999999999998</c:v>
                </c:pt>
                <c:pt idx="67">
                  <c:v>19.257999999999999</c:v>
                </c:pt>
                <c:pt idx="68">
                  <c:v>19.856000000000002</c:v>
                </c:pt>
                <c:pt idx="69">
                  <c:v>20.236999999999998</c:v>
                </c:pt>
                <c:pt idx="70">
                  <c:v>20.251000000000001</c:v>
                </c:pt>
                <c:pt idx="71">
                  <c:v>20.347999999999999</c:v>
                </c:pt>
                <c:pt idx="72">
                  <c:v>20.376999999999999</c:v>
                </c:pt>
                <c:pt idx="73">
                  <c:v>20.372</c:v>
                </c:pt>
                <c:pt idx="74">
                  <c:v>20.382999999999999</c:v>
                </c:pt>
                <c:pt idx="75">
                  <c:v>20.376999999999999</c:v>
                </c:pt>
                <c:pt idx="76">
                  <c:v>20.387</c:v>
                </c:pt>
                <c:pt idx="77">
                  <c:v>20.379000000000001</c:v>
                </c:pt>
                <c:pt idx="78">
                  <c:v>20.402999999999999</c:v>
                </c:pt>
                <c:pt idx="79">
                  <c:v>20.395</c:v>
                </c:pt>
                <c:pt idx="80">
                  <c:v>20.402000000000001</c:v>
                </c:pt>
                <c:pt idx="81">
                  <c:v>20.408999999999999</c:v>
                </c:pt>
                <c:pt idx="82">
                  <c:v>20.398</c:v>
                </c:pt>
                <c:pt idx="83">
                  <c:v>20.405000000000001</c:v>
                </c:pt>
                <c:pt idx="84">
                  <c:v>20.41</c:v>
                </c:pt>
                <c:pt idx="85">
                  <c:v>20.414999999999999</c:v>
                </c:pt>
                <c:pt idx="86">
                  <c:v>20.404</c:v>
                </c:pt>
                <c:pt idx="87">
                  <c:v>20.492000000000001</c:v>
                </c:pt>
                <c:pt idx="88">
                  <c:v>20.48</c:v>
                </c:pt>
                <c:pt idx="89">
                  <c:v>20.901</c:v>
                </c:pt>
                <c:pt idx="90">
                  <c:v>21.039000000000001</c:v>
                </c:pt>
                <c:pt idx="91">
                  <c:v>21.042999999999999</c:v>
                </c:pt>
                <c:pt idx="92">
                  <c:v>21.047999999999998</c:v>
                </c:pt>
                <c:pt idx="93">
                  <c:v>21.052</c:v>
                </c:pt>
                <c:pt idx="94">
                  <c:v>21.04</c:v>
                </c:pt>
                <c:pt idx="95">
                  <c:v>21.061</c:v>
                </c:pt>
                <c:pt idx="96">
                  <c:v>21.065000000000001</c:v>
                </c:pt>
                <c:pt idx="97">
                  <c:v>21.052</c:v>
                </c:pt>
                <c:pt idx="98">
                  <c:v>21.056000000000001</c:v>
                </c:pt>
                <c:pt idx="99">
                  <c:v>21.059000000000001</c:v>
                </c:pt>
                <c:pt idx="100">
                  <c:v>21.062000000000001</c:v>
                </c:pt>
                <c:pt idx="101">
                  <c:v>21.065999999999999</c:v>
                </c:pt>
                <c:pt idx="102">
                  <c:v>21.068999999999999</c:v>
                </c:pt>
                <c:pt idx="103">
                  <c:v>21.071000000000002</c:v>
                </c:pt>
                <c:pt idx="104">
                  <c:v>21.074000000000002</c:v>
                </c:pt>
                <c:pt idx="105">
                  <c:v>21.059000000000001</c:v>
                </c:pt>
                <c:pt idx="106">
                  <c:v>21.061</c:v>
                </c:pt>
                <c:pt idx="107">
                  <c:v>21.062999999999999</c:v>
                </c:pt>
                <c:pt idx="108">
                  <c:v>21.065999999999999</c:v>
                </c:pt>
                <c:pt idx="109">
                  <c:v>21.068000000000001</c:v>
                </c:pt>
                <c:pt idx="110">
                  <c:v>21.068999999999999</c:v>
                </c:pt>
                <c:pt idx="111">
                  <c:v>21.071000000000002</c:v>
                </c:pt>
                <c:pt idx="112">
                  <c:v>21.071999999999999</c:v>
                </c:pt>
                <c:pt idx="113">
                  <c:v>21.074999999999999</c:v>
                </c:pt>
                <c:pt idx="114">
                  <c:v>21.076000000000001</c:v>
                </c:pt>
                <c:pt idx="115">
                  <c:v>21.077000000000002</c:v>
                </c:pt>
                <c:pt idx="116">
                  <c:v>21.079000000000001</c:v>
                </c:pt>
                <c:pt idx="117">
                  <c:v>21.08</c:v>
                </c:pt>
                <c:pt idx="118">
                  <c:v>21.081</c:v>
                </c:pt>
                <c:pt idx="119">
                  <c:v>21.065999999999999</c:v>
                </c:pt>
                <c:pt idx="120">
                  <c:v>21.067</c:v>
                </c:pt>
                <c:pt idx="121">
                  <c:v>21.068000000000001</c:v>
                </c:pt>
                <c:pt idx="122">
                  <c:v>21.068999999999999</c:v>
                </c:pt>
                <c:pt idx="123">
                  <c:v>21.07</c:v>
                </c:pt>
                <c:pt idx="124">
                  <c:v>21.053999999999998</c:v>
                </c:pt>
                <c:pt idx="125">
                  <c:v>21.071999999999999</c:v>
                </c:pt>
                <c:pt idx="126">
                  <c:v>21.056000000000001</c:v>
                </c:pt>
                <c:pt idx="127">
                  <c:v>21.056999999999999</c:v>
                </c:pt>
                <c:pt idx="128">
                  <c:v>21.058</c:v>
                </c:pt>
                <c:pt idx="129">
                  <c:v>21.074999999999999</c:v>
                </c:pt>
                <c:pt idx="130">
                  <c:v>21.059000000000001</c:v>
                </c:pt>
                <c:pt idx="131">
                  <c:v>21.076000000000001</c:v>
                </c:pt>
                <c:pt idx="132">
                  <c:v>21.06</c:v>
                </c:pt>
                <c:pt idx="133">
                  <c:v>21.061</c:v>
                </c:pt>
                <c:pt idx="134">
                  <c:v>21.061</c:v>
                </c:pt>
                <c:pt idx="135">
                  <c:v>21.062000000000001</c:v>
                </c:pt>
                <c:pt idx="136">
                  <c:v>21.079000000000001</c:v>
                </c:pt>
                <c:pt idx="137">
                  <c:v>21.08</c:v>
                </c:pt>
                <c:pt idx="138">
                  <c:v>21.08</c:v>
                </c:pt>
                <c:pt idx="139">
                  <c:v>21.081</c:v>
                </c:pt>
                <c:pt idx="140">
                  <c:v>21.082000000000001</c:v>
                </c:pt>
                <c:pt idx="141">
                  <c:v>21.082000000000001</c:v>
                </c:pt>
                <c:pt idx="142">
                  <c:v>21.067</c:v>
                </c:pt>
                <c:pt idx="143">
                  <c:v>21.082999999999998</c:v>
                </c:pt>
                <c:pt idx="144">
                  <c:v>21.067</c:v>
                </c:pt>
                <c:pt idx="145">
                  <c:v>21.067</c:v>
                </c:pt>
                <c:pt idx="146">
                  <c:v>21.084</c:v>
                </c:pt>
                <c:pt idx="147">
                  <c:v>21.068000000000001</c:v>
                </c:pt>
                <c:pt idx="148">
                  <c:v>21.085000000000001</c:v>
                </c:pt>
                <c:pt idx="149">
                  <c:v>21.085000000000001</c:v>
                </c:pt>
                <c:pt idx="150">
                  <c:v>21.068999999999999</c:v>
                </c:pt>
                <c:pt idx="151">
                  <c:v>21.085999999999999</c:v>
                </c:pt>
              </c:numCache>
            </c:numRef>
          </c:yVal>
        </c:ser>
        <c:axId val="62459264"/>
        <c:axId val="62498304"/>
      </c:scatterChart>
      <c:valAx>
        <c:axId val="62459264"/>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2498304"/>
        <c:crosses val="autoZero"/>
        <c:crossBetween val="midCat"/>
      </c:valAx>
      <c:valAx>
        <c:axId val="62498304"/>
        <c:scaling>
          <c:orientation val="minMax"/>
        </c:scaling>
        <c:axPos val="l"/>
        <c:title>
          <c:tx>
            <c:rich>
              <a:bodyPr/>
              <a:lstStyle/>
              <a:p>
                <a:pPr>
                  <a:defRPr/>
                </a:pPr>
                <a:r>
                  <a:rPr lang="en-US"/>
                  <a:t>Water</a:t>
                </a:r>
                <a:r>
                  <a:rPr lang="en-US" baseline="0"/>
                  <a:t> depth, ft</a:t>
                </a:r>
                <a:endParaRPr lang="en-US"/>
              </a:p>
            </c:rich>
          </c:tx>
          <c:layout/>
        </c:title>
        <c:numFmt formatCode="General" sourceLinked="1"/>
        <c:majorTickMark val="none"/>
        <c:tickLblPos val="nextTo"/>
        <c:crossAx val="62459264"/>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203.3 opt 2:</a:t>
            </a:r>
            <a:r>
              <a:rPr lang="en-US" baseline="0"/>
              <a:t>  Conductivity profile</a:t>
            </a:r>
            <a:endParaRPr lang="en-US"/>
          </a:p>
        </c:rich>
      </c:tx>
      <c:layout/>
    </c:title>
    <c:plotArea>
      <c:layout/>
      <c:scatterChart>
        <c:scatterStyle val="lineMarker"/>
        <c:ser>
          <c:idx val="0"/>
          <c:order val="0"/>
          <c:spPr>
            <a:ln w="28575">
              <a:noFill/>
            </a:ln>
          </c:spPr>
          <c:xVal>
            <c:numRef>
              <c:f>'sjr203.3_"opt 2"'!$E$8:$E$159</c:f>
              <c:numCache>
                <c:formatCode>General</c:formatCode>
                <c:ptCount val="152"/>
                <c:pt idx="0">
                  <c:v>1531</c:v>
                </c:pt>
                <c:pt idx="1">
                  <c:v>1524</c:v>
                </c:pt>
                <c:pt idx="2">
                  <c:v>1536</c:v>
                </c:pt>
                <c:pt idx="3">
                  <c:v>1561</c:v>
                </c:pt>
                <c:pt idx="4">
                  <c:v>1567</c:v>
                </c:pt>
                <c:pt idx="5">
                  <c:v>1606</c:v>
                </c:pt>
                <c:pt idx="6">
                  <c:v>1849</c:v>
                </c:pt>
                <c:pt idx="7">
                  <c:v>2053</c:v>
                </c:pt>
                <c:pt idx="8">
                  <c:v>2142</c:v>
                </c:pt>
                <c:pt idx="9">
                  <c:v>2176</c:v>
                </c:pt>
                <c:pt idx="10">
                  <c:v>2249</c:v>
                </c:pt>
                <c:pt idx="11">
                  <c:v>2252</c:v>
                </c:pt>
                <c:pt idx="12">
                  <c:v>2255</c:v>
                </c:pt>
                <c:pt idx="13">
                  <c:v>2254</c:v>
                </c:pt>
                <c:pt idx="14">
                  <c:v>2239</c:v>
                </c:pt>
                <c:pt idx="15">
                  <c:v>2173</c:v>
                </c:pt>
                <c:pt idx="16">
                  <c:v>2200</c:v>
                </c:pt>
                <c:pt idx="17">
                  <c:v>2236</c:v>
                </c:pt>
                <c:pt idx="18">
                  <c:v>2244</c:v>
                </c:pt>
                <c:pt idx="19">
                  <c:v>2457</c:v>
                </c:pt>
                <c:pt idx="20">
                  <c:v>2220</c:v>
                </c:pt>
                <c:pt idx="21">
                  <c:v>2748</c:v>
                </c:pt>
                <c:pt idx="22">
                  <c:v>2945</c:v>
                </c:pt>
                <c:pt idx="23">
                  <c:v>3048</c:v>
                </c:pt>
                <c:pt idx="24">
                  <c:v>2929</c:v>
                </c:pt>
                <c:pt idx="25">
                  <c:v>2972</c:v>
                </c:pt>
                <c:pt idx="26">
                  <c:v>2881</c:v>
                </c:pt>
                <c:pt idx="27">
                  <c:v>2805</c:v>
                </c:pt>
                <c:pt idx="28">
                  <c:v>2739</c:v>
                </c:pt>
                <c:pt idx="29">
                  <c:v>2729</c:v>
                </c:pt>
                <c:pt idx="30">
                  <c:v>2726</c:v>
                </c:pt>
                <c:pt idx="31">
                  <c:v>2681</c:v>
                </c:pt>
                <c:pt idx="32">
                  <c:v>2664</c:v>
                </c:pt>
                <c:pt idx="33">
                  <c:v>2656</c:v>
                </c:pt>
                <c:pt idx="34">
                  <c:v>2573</c:v>
                </c:pt>
                <c:pt idx="35">
                  <c:v>2559</c:v>
                </c:pt>
                <c:pt idx="36">
                  <c:v>2558</c:v>
                </c:pt>
                <c:pt idx="37">
                  <c:v>2586</c:v>
                </c:pt>
                <c:pt idx="38">
                  <c:v>2559</c:v>
                </c:pt>
                <c:pt idx="39">
                  <c:v>2561</c:v>
                </c:pt>
                <c:pt idx="40">
                  <c:v>2587</c:v>
                </c:pt>
                <c:pt idx="41">
                  <c:v>2603</c:v>
                </c:pt>
                <c:pt idx="42">
                  <c:v>2604</c:v>
                </c:pt>
                <c:pt idx="43">
                  <c:v>2506</c:v>
                </c:pt>
                <c:pt idx="44">
                  <c:v>2556</c:v>
                </c:pt>
                <c:pt idx="45">
                  <c:v>2546</c:v>
                </c:pt>
                <c:pt idx="46">
                  <c:v>2453</c:v>
                </c:pt>
                <c:pt idx="47">
                  <c:v>2476</c:v>
                </c:pt>
                <c:pt idx="48">
                  <c:v>2482</c:v>
                </c:pt>
                <c:pt idx="49">
                  <c:v>2500</c:v>
                </c:pt>
                <c:pt idx="50">
                  <c:v>2541</c:v>
                </c:pt>
                <c:pt idx="51">
                  <c:v>2110</c:v>
                </c:pt>
                <c:pt idx="52">
                  <c:v>1755</c:v>
                </c:pt>
                <c:pt idx="53">
                  <c:v>1801</c:v>
                </c:pt>
                <c:pt idx="54">
                  <c:v>2621</c:v>
                </c:pt>
                <c:pt idx="55">
                  <c:v>3191</c:v>
                </c:pt>
                <c:pt idx="56">
                  <c:v>3206</c:v>
                </c:pt>
                <c:pt idx="57">
                  <c:v>3170</c:v>
                </c:pt>
                <c:pt idx="58">
                  <c:v>3059</c:v>
                </c:pt>
                <c:pt idx="59">
                  <c:v>2927</c:v>
                </c:pt>
                <c:pt idx="60">
                  <c:v>3040</c:v>
                </c:pt>
                <c:pt idx="61">
                  <c:v>3005</c:v>
                </c:pt>
                <c:pt idx="62">
                  <c:v>2999</c:v>
                </c:pt>
                <c:pt idx="63">
                  <c:v>2960</c:v>
                </c:pt>
                <c:pt idx="64">
                  <c:v>3123</c:v>
                </c:pt>
                <c:pt idx="65">
                  <c:v>3120</c:v>
                </c:pt>
                <c:pt idx="66">
                  <c:v>3109</c:v>
                </c:pt>
                <c:pt idx="67">
                  <c:v>3104</c:v>
                </c:pt>
                <c:pt idx="68">
                  <c:v>3074</c:v>
                </c:pt>
                <c:pt idx="69">
                  <c:v>3197</c:v>
                </c:pt>
                <c:pt idx="70">
                  <c:v>3143</c:v>
                </c:pt>
                <c:pt idx="71">
                  <c:v>3073</c:v>
                </c:pt>
                <c:pt idx="72">
                  <c:v>3072</c:v>
                </c:pt>
                <c:pt idx="73">
                  <c:v>3070</c:v>
                </c:pt>
                <c:pt idx="74">
                  <c:v>3069</c:v>
                </c:pt>
                <c:pt idx="75">
                  <c:v>3074</c:v>
                </c:pt>
                <c:pt idx="76">
                  <c:v>3075</c:v>
                </c:pt>
                <c:pt idx="77">
                  <c:v>3075</c:v>
                </c:pt>
                <c:pt idx="78">
                  <c:v>3073</c:v>
                </c:pt>
                <c:pt idx="79">
                  <c:v>3073</c:v>
                </c:pt>
                <c:pt idx="80">
                  <c:v>3073</c:v>
                </c:pt>
                <c:pt idx="81">
                  <c:v>3073</c:v>
                </c:pt>
                <c:pt idx="82">
                  <c:v>3072</c:v>
                </c:pt>
                <c:pt idx="83">
                  <c:v>3071</c:v>
                </c:pt>
                <c:pt idx="84">
                  <c:v>3071</c:v>
                </c:pt>
                <c:pt idx="85">
                  <c:v>3071</c:v>
                </c:pt>
                <c:pt idx="86">
                  <c:v>3071</c:v>
                </c:pt>
                <c:pt idx="87">
                  <c:v>3063</c:v>
                </c:pt>
                <c:pt idx="88">
                  <c:v>3074</c:v>
                </c:pt>
                <c:pt idx="89">
                  <c:v>3114</c:v>
                </c:pt>
                <c:pt idx="90">
                  <c:v>3115</c:v>
                </c:pt>
                <c:pt idx="91">
                  <c:v>3131</c:v>
                </c:pt>
                <c:pt idx="92">
                  <c:v>3131</c:v>
                </c:pt>
                <c:pt idx="93">
                  <c:v>3130</c:v>
                </c:pt>
                <c:pt idx="94">
                  <c:v>3130</c:v>
                </c:pt>
                <c:pt idx="95">
                  <c:v>3130</c:v>
                </c:pt>
                <c:pt idx="96">
                  <c:v>3129</c:v>
                </c:pt>
                <c:pt idx="97">
                  <c:v>3129</c:v>
                </c:pt>
                <c:pt idx="98">
                  <c:v>3129</c:v>
                </c:pt>
                <c:pt idx="99">
                  <c:v>3129</c:v>
                </c:pt>
                <c:pt idx="100">
                  <c:v>3128</c:v>
                </c:pt>
                <c:pt idx="101">
                  <c:v>3128</c:v>
                </c:pt>
                <c:pt idx="102">
                  <c:v>3128</c:v>
                </c:pt>
                <c:pt idx="103">
                  <c:v>3128</c:v>
                </c:pt>
                <c:pt idx="104">
                  <c:v>3127</c:v>
                </c:pt>
                <c:pt idx="105">
                  <c:v>3127</c:v>
                </c:pt>
                <c:pt idx="106">
                  <c:v>3127</c:v>
                </c:pt>
                <c:pt idx="107">
                  <c:v>3127</c:v>
                </c:pt>
                <c:pt idx="108">
                  <c:v>3127</c:v>
                </c:pt>
                <c:pt idx="109">
                  <c:v>3127</c:v>
                </c:pt>
                <c:pt idx="110">
                  <c:v>3126</c:v>
                </c:pt>
                <c:pt idx="111">
                  <c:v>3128</c:v>
                </c:pt>
                <c:pt idx="112">
                  <c:v>3129</c:v>
                </c:pt>
                <c:pt idx="113">
                  <c:v>3131</c:v>
                </c:pt>
                <c:pt idx="114">
                  <c:v>3134</c:v>
                </c:pt>
                <c:pt idx="115">
                  <c:v>3136</c:v>
                </c:pt>
                <c:pt idx="116">
                  <c:v>3139</c:v>
                </c:pt>
                <c:pt idx="117">
                  <c:v>3139</c:v>
                </c:pt>
                <c:pt idx="118">
                  <c:v>3141</c:v>
                </c:pt>
                <c:pt idx="119">
                  <c:v>3142</c:v>
                </c:pt>
                <c:pt idx="120">
                  <c:v>3141</c:v>
                </c:pt>
                <c:pt idx="121">
                  <c:v>3143</c:v>
                </c:pt>
                <c:pt idx="122">
                  <c:v>3143</c:v>
                </c:pt>
                <c:pt idx="123">
                  <c:v>3143</c:v>
                </c:pt>
                <c:pt idx="124">
                  <c:v>3144</c:v>
                </c:pt>
                <c:pt idx="125">
                  <c:v>3144</c:v>
                </c:pt>
                <c:pt idx="126">
                  <c:v>3144</c:v>
                </c:pt>
                <c:pt idx="127">
                  <c:v>3144</c:v>
                </c:pt>
                <c:pt idx="128">
                  <c:v>3145</c:v>
                </c:pt>
                <c:pt idx="129">
                  <c:v>3145</c:v>
                </c:pt>
                <c:pt idx="130">
                  <c:v>3145</c:v>
                </c:pt>
                <c:pt idx="131">
                  <c:v>3145</c:v>
                </c:pt>
                <c:pt idx="132">
                  <c:v>3145</c:v>
                </c:pt>
                <c:pt idx="133">
                  <c:v>3145</c:v>
                </c:pt>
                <c:pt idx="134">
                  <c:v>3145</c:v>
                </c:pt>
                <c:pt idx="135">
                  <c:v>3146</c:v>
                </c:pt>
                <c:pt idx="136">
                  <c:v>3146</c:v>
                </c:pt>
                <c:pt idx="137">
                  <c:v>3147</c:v>
                </c:pt>
                <c:pt idx="138">
                  <c:v>3153</c:v>
                </c:pt>
                <c:pt idx="139">
                  <c:v>3168</c:v>
                </c:pt>
                <c:pt idx="140">
                  <c:v>3173</c:v>
                </c:pt>
                <c:pt idx="141">
                  <c:v>3174</c:v>
                </c:pt>
                <c:pt idx="142">
                  <c:v>3174</c:v>
                </c:pt>
                <c:pt idx="143">
                  <c:v>3177</c:v>
                </c:pt>
                <c:pt idx="144">
                  <c:v>3178</c:v>
                </c:pt>
                <c:pt idx="145">
                  <c:v>3177</c:v>
                </c:pt>
                <c:pt idx="146">
                  <c:v>3178</c:v>
                </c:pt>
                <c:pt idx="147">
                  <c:v>3179</c:v>
                </c:pt>
                <c:pt idx="148">
                  <c:v>3179</c:v>
                </c:pt>
                <c:pt idx="149">
                  <c:v>3179</c:v>
                </c:pt>
                <c:pt idx="150">
                  <c:v>3178</c:v>
                </c:pt>
                <c:pt idx="151">
                  <c:v>3178</c:v>
                </c:pt>
              </c:numCache>
            </c:numRef>
          </c:xVal>
          <c:yVal>
            <c:numRef>
              <c:f>'sjr203.3_"opt 2"'!$C$8:$C$159</c:f>
              <c:numCache>
                <c:formatCode>General</c:formatCode>
                <c:ptCount val="152"/>
                <c:pt idx="0">
                  <c:v>0.42</c:v>
                </c:pt>
                <c:pt idx="1">
                  <c:v>1.8129999999999999</c:v>
                </c:pt>
                <c:pt idx="2">
                  <c:v>4.6449999999999996</c:v>
                </c:pt>
                <c:pt idx="3">
                  <c:v>5.0119999999999996</c:v>
                </c:pt>
                <c:pt idx="4">
                  <c:v>6.1959999999999997</c:v>
                </c:pt>
                <c:pt idx="5">
                  <c:v>8.2110000000000003</c:v>
                </c:pt>
                <c:pt idx="6">
                  <c:v>10.64</c:v>
                </c:pt>
                <c:pt idx="7">
                  <c:v>11.590999999999999</c:v>
                </c:pt>
                <c:pt idx="8">
                  <c:v>11.7</c:v>
                </c:pt>
                <c:pt idx="9">
                  <c:v>11.85</c:v>
                </c:pt>
                <c:pt idx="10">
                  <c:v>11.948</c:v>
                </c:pt>
                <c:pt idx="11">
                  <c:v>11.926</c:v>
                </c:pt>
                <c:pt idx="12">
                  <c:v>11.952</c:v>
                </c:pt>
                <c:pt idx="13">
                  <c:v>11.991</c:v>
                </c:pt>
                <c:pt idx="14">
                  <c:v>11.974</c:v>
                </c:pt>
                <c:pt idx="15">
                  <c:v>12.188000000000001</c:v>
                </c:pt>
                <c:pt idx="16">
                  <c:v>12.284000000000001</c:v>
                </c:pt>
                <c:pt idx="17">
                  <c:v>12.315</c:v>
                </c:pt>
                <c:pt idx="18">
                  <c:v>11.661</c:v>
                </c:pt>
                <c:pt idx="19">
                  <c:v>12.602</c:v>
                </c:pt>
                <c:pt idx="20">
                  <c:v>11.798</c:v>
                </c:pt>
                <c:pt idx="21">
                  <c:v>13.211</c:v>
                </c:pt>
                <c:pt idx="22">
                  <c:v>13.579000000000001</c:v>
                </c:pt>
                <c:pt idx="23">
                  <c:v>13.618</c:v>
                </c:pt>
                <c:pt idx="24">
                  <c:v>12.545999999999999</c:v>
                </c:pt>
                <c:pt idx="25">
                  <c:v>13.423999999999999</c:v>
                </c:pt>
                <c:pt idx="26">
                  <c:v>13.298</c:v>
                </c:pt>
                <c:pt idx="27">
                  <c:v>13.183999999999999</c:v>
                </c:pt>
                <c:pt idx="28">
                  <c:v>13.231</c:v>
                </c:pt>
                <c:pt idx="29">
                  <c:v>13.172000000000001</c:v>
                </c:pt>
                <c:pt idx="30">
                  <c:v>13.023</c:v>
                </c:pt>
                <c:pt idx="31">
                  <c:v>12.904999999999999</c:v>
                </c:pt>
                <c:pt idx="32">
                  <c:v>12.917999999999999</c:v>
                </c:pt>
                <c:pt idx="33">
                  <c:v>12.877000000000001</c:v>
                </c:pt>
                <c:pt idx="34">
                  <c:v>12.766999999999999</c:v>
                </c:pt>
                <c:pt idx="35">
                  <c:v>12.788</c:v>
                </c:pt>
                <c:pt idx="36">
                  <c:v>12.792</c:v>
                </c:pt>
                <c:pt idx="37">
                  <c:v>12.776999999999999</c:v>
                </c:pt>
                <c:pt idx="38">
                  <c:v>12.762</c:v>
                </c:pt>
                <c:pt idx="39">
                  <c:v>12.763999999999999</c:v>
                </c:pt>
                <c:pt idx="40">
                  <c:v>12.731999999999999</c:v>
                </c:pt>
                <c:pt idx="41">
                  <c:v>12.75</c:v>
                </c:pt>
                <c:pt idx="42">
                  <c:v>12.718999999999999</c:v>
                </c:pt>
                <c:pt idx="43">
                  <c:v>12.77</c:v>
                </c:pt>
                <c:pt idx="44">
                  <c:v>12.9</c:v>
                </c:pt>
                <c:pt idx="45">
                  <c:v>12.896000000000001</c:v>
                </c:pt>
                <c:pt idx="46">
                  <c:v>12.842000000000001</c:v>
                </c:pt>
                <c:pt idx="47">
                  <c:v>12.807</c:v>
                </c:pt>
                <c:pt idx="48">
                  <c:v>12.772</c:v>
                </c:pt>
                <c:pt idx="49">
                  <c:v>12.805</c:v>
                </c:pt>
                <c:pt idx="50">
                  <c:v>12.837</c:v>
                </c:pt>
                <c:pt idx="51">
                  <c:v>11.702</c:v>
                </c:pt>
                <c:pt idx="52">
                  <c:v>9.8829999999999991</c:v>
                </c:pt>
                <c:pt idx="53">
                  <c:v>9.5190000000000001</c:v>
                </c:pt>
                <c:pt idx="54">
                  <c:v>12.856999999999999</c:v>
                </c:pt>
                <c:pt idx="55">
                  <c:v>15.943</c:v>
                </c:pt>
                <c:pt idx="56">
                  <c:v>16.431999999999999</c:v>
                </c:pt>
                <c:pt idx="57">
                  <c:v>16.782</c:v>
                </c:pt>
                <c:pt idx="58">
                  <c:v>16.943000000000001</c:v>
                </c:pt>
                <c:pt idx="59">
                  <c:v>17.056000000000001</c:v>
                </c:pt>
                <c:pt idx="60">
                  <c:v>17.068000000000001</c:v>
                </c:pt>
                <c:pt idx="61">
                  <c:v>17.128</c:v>
                </c:pt>
                <c:pt idx="62">
                  <c:v>17.218</c:v>
                </c:pt>
                <c:pt idx="63">
                  <c:v>17.323</c:v>
                </c:pt>
                <c:pt idx="64">
                  <c:v>17.792000000000002</c:v>
                </c:pt>
                <c:pt idx="65">
                  <c:v>18.309999999999999</c:v>
                </c:pt>
                <c:pt idx="66">
                  <c:v>18.925999999999998</c:v>
                </c:pt>
                <c:pt idx="67">
                  <c:v>19.257999999999999</c:v>
                </c:pt>
                <c:pt idx="68">
                  <c:v>19.856000000000002</c:v>
                </c:pt>
                <c:pt idx="69">
                  <c:v>20.236999999999998</c:v>
                </c:pt>
                <c:pt idx="70">
                  <c:v>20.251000000000001</c:v>
                </c:pt>
                <c:pt idx="71">
                  <c:v>20.347999999999999</c:v>
                </c:pt>
                <c:pt idx="72">
                  <c:v>20.376999999999999</c:v>
                </c:pt>
                <c:pt idx="73">
                  <c:v>20.372</c:v>
                </c:pt>
                <c:pt idx="74">
                  <c:v>20.382999999999999</c:v>
                </c:pt>
                <c:pt idx="75">
                  <c:v>20.376999999999999</c:v>
                </c:pt>
                <c:pt idx="76">
                  <c:v>20.387</c:v>
                </c:pt>
                <c:pt idx="77">
                  <c:v>20.379000000000001</c:v>
                </c:pt>
                <c:pt idx="78">
                  <c:v>20.402999999999999</c:v>
                </c:pt>
                <c:pt idx="79">
                  <c:v>20.395</c:v>
                </c:pt>
                <c:pt idx="80">
                  <c:v>20.402000000000001</c:v>
                </c:pt>
                <c:pt idx="81">
                  <c:v>20.408999999999999</c:v>
                </c:pt>
                <c:pt idx="82">
                  <c:v>20.398</c:v>
                </c:pt>
                <c:pt idx="83">
                  <c:v>20.405000000000001</c:v>
                </c:pt>
                <c:pt idx="84">
                  <c:v>20.41</c:v>
                </c:pt>
                <c:pt idx="85">
                  <c:v>20.414999999999999</c:v>
                </c:pt>
                <c:pt idx="86">
                  <c:v>20.404</c:v>
                </c:pt>
                <c:pt idx="87">
                  <c:v>20.492000000000001</c:v>
                </c:pt>
                <c:pt idx="88">
                  <c:v>20.48</c:v>
                </c:pt>
                <c:pt idx="89">
                  <c:v>20.901</c:v>
                </c:pt>
                <c:pt idx="90">
                  <c:v>21.039000000000001</c:v>
                </c:pt>
                <c:pt idx="91">
                  <c:v>21.042999999999999</c:v>
                </c:pt>
                <c:pt idx="92">
                  <c:v>21.047999999999998</c:v>
                </c:pt>
                <c:pt idx="93">
                  <c:v>21.052</c:v>
                </c:pt>
                <c:pt idx="94">
                  <c:v>21.04</c:v>
                </c:pt>
                <c:pt idx="95">
                  <c:v>21.061</c:v>
                </c:pt>
                <c:pt idx="96">
                  <c:v>21.065000000000001</c:v>
                </c:pt>
                <c:pt idx="97">
                  <c:v>21.052</c:v>
                </c:pt>
                <c:pt idx="98">
                  <c:v>21.056000000000001</c:v>
                </c:pt>
                <c:pt idx="99">
                  <c:v>21.059000000000001</c:v>
                </c:pt>
                <c:pt idx="100">
                  <c:v>21.062000000000001</c:v>
                </c:pt>
                <c:pt idx="101">
                  <c:v>21.065999999999999</c:v>
                </c:pt>
                <c:pt idx="102">
                  <c:v>21.068999999999999</c:v>
                </c:pt>
                <c:pt idx="103">
                  <c:v>21.071000000000002</c:v>
                </c:pt>
                <c:pt idx="104">
                  <c:v>21.074000000000002</c:v>
                </c:pt>
                <c:pt idx="105">
                  <c:v>21.059000000000001</c:v>
                </c:pt>
                <c:pt idx="106">
                  <c:v>21.061</c:v>
                </c:pt>
                <c:pt idx="107">
                  <c:v>21.062999999999999</c:v>
                </c:pt>
                <c:pt idx="108">
                  <c:v>21.065999999999999</c:v>
                </c:pt>
                <c:pt idx="109">
                  <c:v>21.068000000000001</c:v>
                </c:pt>
                <c:pt idx="110">
                  <c:v>21.068999999999999</c:v>
                </c:pt>
                <c:pt idx="111">
                  <c:v>21.071000000000002</c:v>
                </c:pt>
                <c:pt idx="112">
                  <c:v>21.071999999999999</c:v>
                </c:pt>
                <c:pt idx="113">
                  <c:v>21.074999999999999</c:v>
                </c:pt>
                <c:pt idx="114">
                  <c:v>21.076000000000001</c:v>
                </c:pt>
                <c:pt idx="115">
                  <c:v>21.077000000000002</c:v>
                </c:pt>
                <c:pt idx="116">
                  <c:v>21.079000000000001</c:v>
                </c:pt>
                <c:pt idx="117">
                  <c:v>21.08</c:v>
                </c:pt>
                <c:pt idx="118">
                  <c:v>21.081</c:v>
                </c:pt>
                <c:pt idx="119">
                  <c:v>21.065999999999999</c:v>
                </c:pt>
                <c:pt idx="120">
                  <c:v>21.067</c:v>
                </c:pt>
                <c:pt idx="121">
                  <c:v>21.068000000000001</c:v>
                </c:pt>
                <c:pt idx="122">
                  <c:v>21.068999999999999</c:v>
                </c:pt>
                <c:pt idx="123">
                  <c:v>21.07</c:v>
                </c:pt>
                <c:pt idx="124">
                  <c:v>21.053999999999998</c:v>
                </c:pt>
                <c:pt idx="125">
                  <c:v>21.071999999999999</c:v>
                </c:pt>
                <c:pt idx="126">
                  <c:v>21.056000000000001</c:v>
                </c:pt>
                <c:pt idx="127">
                  <c:v>21.056999999999999</c:v>
                </c:pt>
                <c:pt idx="128">
                  <c:v>21.058</c:v>
                </c:pt>
                <c:pt idx="129">
                  <c:v>21.074999999999999</c:v>
                </c:pt>
                <c:pt idx="130">
                  <c:v>21.059000000000001</c:v>
                </c:pt>
                <c:pt idx="131">
                  <c:v>21.076000000000001</c:v>
                </c:pt>
                <c:pt idx="132">
                  <c:v>21.06</c:v>
                </c:pt>
                <c:pt idx="133">
                  <c:v>21.061</c:v>
                </c:pt>
                <c:pt idx="134">
                  <c:v>21.061</c:v>
                </c:pt>
                <c:pt idx="135">
                  <c:v>21.062000000000001</c:v>
                </c:pt>
                <c:pt idx="136">
                  <c:v>21.079000000000001</c:v>
                </c:pt>
                <c:pt idx="137">
                  <c:v>21.08</c:v>
                </c:pt>
                <c:pt idx="138">
                  <c:v>21.08</c:v>
                </c:pt>
                <c:pt idx="139">
                  <c:v>21.081</c:v>
                </c:pt>
                <c:pt idx="140">
                  <c:v>21.082000000000001</c:v>
                </c:pt>
                <c:pt idx="141">
                  <c:v>21.082000000000001</c:v>
                </c:pt>
                <c:pt idx="142">
                  <c:v>21.067</c:v>
                </c:pt>
                <c:pt idx="143">
                  <c:v>21.082999999999998</c:v>
                </c:pt>
                <c:pt idx="144">
                  <c:v>21.067</c:v>
                </c:pt>
                <c:pt idx="145">
                  <c:v>21.067</c:v>
                </c:pt>
                <c:pt idx="146">
                  <c:v>21.084</c:v>
                </c:pt>
                <c:pt idx="147">
                  <c:v>21.068000000000001</c:v>
                </c:pt>
                <c:pt idx="148">
                  <c:v>21.085000000000001</c:v>
                </c:pt>
                <c:pt idx="149">
                  <c:v>21.085000000000001</c:v>
                </c:pt>
                <c:pt idx="150">
                  <c:v>21.068999999999999</c:v>
                </c:pt>
                <c:pt idx="151">
                  <c:v>21.085999999999999</c:v>
                </c:pt>
              </c:numCache>
            </c:numRef>
          </c:yVal>
        </c:ser>
        <c:axId val="62661760"/>
        <c:axId val="62663680"/>
      </c:scatterChart>
      <c:valAx>
        <c:axId val="62661760"/>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2663680"/>
        <c:crosses val="autoZero"/>
        <c:crossBetween val="midCat"/>
      </c:valAx>
      <c:valAx>
        <c:axId val="62663680"/>
        <c:scaling>
          <c:orientation val="minMax"/>
        </c:scaling>
        <c:axPos val="l"/>
        <c:title>
          <c:tx>
            <c:rich>
              <a:bodyPr/>
              <a:lstStyle/>
              <a:p>
                <a:pPr>
                  <a:defRPr/>
                </a:pPr>
                <a:r>
                  <a:rPr lang="en-US"/>
                  <a:t>Water depth, ft</a:t>
                </a:r>
              </a:p>
            </c:rich>
          </c:tx>
          <c:layout/>
        </c:title>
        <c:numFmt formatCode="General" sourceLinked="1"/>
        <c:majorTickMark val="none"/>
        <c:tickLblPos val="nextTo"/>
        <c:crossAx val="62661760"/>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203.3 opt</a:t>
            </a:r>
            <a:r>
              <a:rPr lang="en-US" baseline="0"/>
              <a:t> 1: Water temperature profile</a:t>
            </a:r>
            <a:endParaRPr lang="en-US"/>
          </a:p>
        </c:rich>
      </c:tx>
      <c:layout/>
    </c:title>
    <c:plotArea>
      <c:layout/>
      <c:scatterChart>
        <c:scatterStyle val="lineMarker"/>
        <c:ser>
          <c:idx val="0"/>
          <c:order val="0"/>
          <c:spPr>
            <a:ln w="28575">
              <a:noFill/>
            </a:ln>
          </c:spPr>
          <c:xVal>
            <c:numRef>
              <c:f>('sjr203.3_"opt1"'!$B$8:$B$25,'sjr203.3_"opt1"'!$B$27,'sjr203.3_"opt1"'!$B$29:$B$60)</c:f>
              <c:numCache>
                <c:formatCode>General</c:formatCode>
                <c:ptCount val="51"/>
                <c:pt idx="0">
                  <c:v>83.31</c:v>
                </c:pt>
                <c:pt idx="1">
                  <c:v>82.49</c:v>
                </c:pt>
                <c:pt idx="2">
                  <c:v>82.31</c:v>
                </c:pt>
                <c:pt idx="3">
                  <c:v>82.18</c:v>
                </c:pt>
                <c:pt idx="4">
                  <c:v>82.14</c:v>
                </c:pt>
                <c:pt idx="5">
                  <c:v>82.09</c:v>
                </c:pt>
                <c:pt idx="6">
                  <c:v>81.69</c:v>
                </c:pt>
                <c:pt idx="7">
                  <c:v>81.99</c:v>
                </c:pt>
                <c:pt idx="8">
                  <c:v>81.92</c:v>
                </c:pt>
                <c:pt idx="9">
                  <c:v>81.790000000000006</c:v>
                </c:pt>
                <c:pt idx="10">
                  <c:v>81.91</c:v>
                </c:pt>
                <c:pt idx="11">
                  <c:v>81.849999999999994</c:v>
                </c:pt>
                <c:pt idx="12">
                  <c:v>81.58</c:v>
                </c:pt>
                <c:pt idx="13">
                  <c:v>82.42</c:v>
                </c:pt>
                <c:pt idx="14">
                  <c:v>82.78</c:v>
                </c:pt>
                <c:pt idx="15">
                  <c:v>82.49</c:v>
                </c:pt>
                <c:pt idx="16">
                  <c:v>82.31</c:v>
                </c:pt>
                <c:pt idx="17">
                  <c:v>82.28</c:v>
                </c:pt>
                <c:pt idx="18">
                  <c:v>82.68</c:v>
                </c:pt>
                <c:pt idx="19">
                  <c:v>82.55</c:v>
                </c:pt>
                <c:pt idx="20">
                  <c:v>83.41</c:v>
                </c:pt>
                <c:pt idx="21">
                  <c:v>83.02</c:v>
                </c:pt>
                <c:pt idx="22">
                  <c:v>82</c:v>
                </c:pt>
                <c:pt idx="23">
                  <c:v>81.87</c:v>
                </c:pt>
                <c:pt idx="24">
                  <c:v>81.34</c:v>
                </c:pt>
                <c:pt idx="25">
                  <c:v>81.58</c:v>
                </c:pt>
                <c:pt idx="26">
                  <c:v>81.72</c:v>
                </c:pt>
                <c:pt idx="27">
                  <c:v>81.790000000000006</c:v>
                </c:pt>
                <c:pt idx="28">
                  <c:v>70.47</c:v>
                </c:pt>
                <c:pt idx="29">
                  <c:v>70.67</c:v>
                </c:pt>
                <c:pt idx="30">
                  <c:v>70.739999999999995</c:v>
                </c:pt>
                <c:pt idx="31">
                  <c:v>70.86</c:v>
                </c:pt>
                <c:pt idx="32">
                  <c:v>71.03</c:v>
                </c:pt>
                <c:pt idx="33">
                  <c:v>71.27</c:v>
                </c:pt>
                <c:pt idx="34">
                  <c:v>71.59</c:v>
                </c:pt>
                <c:pt idx="35">
                  <c:v>72.180000000000007</c:v>
                </c:pt>
                <c:pt idx="36">
                  <c:v>72.58</c:v>
                </c:pt>
                <c:pt idx="37">
                  <c:v>72.680000000000007</c:v>
                </c:pt>
                <c:pt idx="38">
                  <c:v>72.66</c:v>
                </c:pt>
                <c:pt idx="39">
                  <c:v>72.73</c:v>
                </c:pt>
                <c:pt idx="40">
                  <c:v>72.91</c:v>
                </c:pt>
                <c:pt idx="41">
                  <c:v>73.55</c:v>
                </c:pt>
                <c:pt idx="42">
                  <c:v>74.41</c:v>
                </c:pt>
                <c:pt idx="43">
                  <c:v>74.94</c:v>
                </c:pt>
                <c:pt idx="44">
                  <c:v>75.459999999999994</c:v>
                </c:pt>
                <c:pt idx="45">
                  <c:v>75.86</c:v>
                </c:pt>
                <c:pt idx="46">
                  <c:v>76.349999999999994</c:v>
                </c:pt>
                <c:pt idx="47">
                  <c:v>77.73</c:v>
                </c:pt>
                <c:pt idx="48">
                  <c:v>82.22</c:v>
                </c:pt>
                <c:pt idx="49">
                  <c:v>82.97</c:v>
                </c:pt>
                <c:pt idx="50">
                  <c:v>82.99</c:v>
                </c:pt>
              </c:numCache>
            </c:numRef>
          </c:xVal>
          <c:yVal>
            <c:numRef>
              <c:f>('sjr203.3_"opt1"'!$C$8:$C$25,'sjr203.3_"opt1"'!$C$27,'sjr203.3_"opt1"'!$C$29:$C$60)</c:f>
              <c:numCache>
                <c:formatCode>General</c:formatCode>
                <c:ptCount val="51"/>
                <c:pt idx="0">
                  <c:v>0.499</c:v>
                </c:pt>
                <c:pt idx="1">
                  <c:v>1.8460000000000001</c:v>
                </c:pt>
                <c:pt idx="2">
                  <c:v>2.661</c:v>
                </c:pt>
                <c:pt idx="3">
                  <c:v>2.5840000000000001</c:v>
                </c:pt>
                <c:pt idx="4">
                  <c:v>2.6280000000000001</c:v>
                </c:pt>
                <c:pt idx="5">
                  <c:v>2.5569999999999999</c:v>
                </c:pt>
                <c:pt idx="6">
                  <c:v>2.556</c:v>
                </c:pt>
                <c:pt idx="7">
                  <c:v>2.6070000000000002</c:v>
                </c:pt>
                <c:pt idx="8">
                  <c:v>1.327</c:v>
                </c:pt>
                <c:pt idx="9">
                  <c:v>2.66</c:v>
                </c:pt>
                <c:pt idx="10">
                  <c:v>2.5289999999999999</c:v>
                </c:pt>
                <c:pt idx="11">
                  <c:v>2.964</c:v>
                </c:pt>
                <c:pt idx="12">
                  <c:v>2.6</c:v>
                </c:pt>
                <c:pt idx="13">
                  <c:v>2.2869999999999999</c:v>
                </c:pt>
                <c:pt idx="14">
                  <c:v>2.1709999999999998</c:v>
                </c:pt>
                <c:pt idx="15">
                  <c:v>3.1509999999999998</c:v>
                </c:pt>
                <c:pt idx="16">
                  <c:v>3.0289999999999999</c:v>
                </c:pt>
                <c:pt idx="17">
                  <c:v>2.6760000000000002</c:v>
                </c:pt>
                <c:pt idx="18">
                  <c:v>0.373</c:v>
                </c:pt>
                <c:pt idx="19">
                  <c:v>0.41099999999999998</c:v>
                </c:pt>
                <c:pt idx="20">
                  <c:v>0.32400000000000001</c:v>
                </c:pt>
                <c:pt idx="21">
                  <c:v>2.6789999999999998</c:v>
                </c:pt>
                <c:pt idx="22">
                  <c:v>2.7050000000000001</c:v>
                </c:pt>
                <c:pt idx="23">
                  <c:v>3.5840000000000001</c:v>
                </c:pt>
                <c:pt idx="24">
                  <c:v>3.3210000000000002</c:v>
                </c:pt>
                <c:pt idx="25">
                  <c:v>3.0939999999999999</c:v>
                </c:pt>
                <c:pt idx="26">
                  <c:v>3.1030000000000002</c:v>
                </c:pt>
                <c:pt idx="27">
                  <c:v>3.109</c:v>
                </c:pt>
                <c:pt idx="28">
                  <c:v>12.920999999999999</c:v>
                </c:pt>
                <c:pt idx="29">
                  <c:v>12.736000000000001</c:v>
                </c:pt>
                <c:pt idx="30">
                  <c:v>12.631</c:v>
                </c:pt>
                <c:pt idx="31">
                  <c:v>12.523</c:v>
                </c:pt>
                <c:pt idx="32">
                  <c:v>12.427</c:v>
                </c:pt>
                <c:pt idx="33">
                  <c:v>12.311999999999999</c:v>
                </c:pt>
                <c:pt idx="34">
                  <c:v>12.195</c:v>
                </c:pt>
                <c:pt idx="35">
                  <c:v>11.976000000000001</c:v>
                </c:pt>
                <c:pt idx="36">
                  <c:v>11.87</c:v>
                </c:pt>
                <c:pt idx="37">
                  <c:v>11.781000000000001</c:v>
                </c:pt>
                <c:pt idx="38">
                  <c:v>11.672000000000001</c:v>
                </c:pt>
                <c:pt idx="39">
                  <c:v>11.595000000000001</c:v>
                </c:pt>
                <c:pt idx="40">
                  <c:v>11.452</c:v>
                </c:pt>
                <c:pt idx="41">
                  <c:v>11.34</c:v>
                </c:pt>
                <c:pt idx="42">
                  <c:v>11.093999999999999</c:v>
                </c:pt>
                <c:pt idx="43">
                  <c:v>10.646000000000001</c:v>
                </c:pt>
                <c:pt idx="44">
                  <c:v>8.9939999999999998</c:v>
                </c:pt>
                <c:pt idx="45">
                  <c:v>7.0529999999999999</c:v>
                </c:pt>
                <c:pt idx="46">
                  <c:v>4.9109999999999996</c:v>
                </c:pt>
                <c:pt idx="47">
                  <c:v>1.667</c:v>
                </c:pt>
                <c:pt idx="48">
                  <c:v>0.83</c:v>
                </c:pt>
                <c:pt idx="49">
                  <c:v>0.81599999999999995</c:v>
                </c:pt>
                <c:pt idx="50">
                  <c:v>0.77900000000000003</c:v>
                </c:pt>
              </c:numCache>
            </c:numRef>
          </c:yVal>
        </c:ser>
        <c:axId val="62672256"/>
        <c:axId val="62813312"/>
      </c:scatterChart>
      <c:valAx>
        <c:axId val="6267225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2813312"/>
        <c:crosses val="autoZero"/>
        <c:crossBetween val="midCat"/>
      </c:valAx>
      <c:valAx>
        <c:axId val="62813312"/>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6267225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203.3 opt 1: Conductivity</a:t>
            </a:r>
            <a:r>
              <a:rPr lang="en-US" baseline="0"/>
              <a:t> profile</a:t>
            </a:r>
            <a:endParaRPr lang="en-US"/>
          </a:p>
        </c:rich>
      </c:tx>
      <c:layout/>
    </c:title>
    <c:plotArea>
      <c:layout/>
      <c:scatterChart>
        <c:scatterStyle val="lineMarker"/>
        <c:ser>
          <c:idx val="0"/>
          <c:order val="0"/>
          <c:spPr>
            <a:ln w="28575">
              <a:noFill/>
            </a:ln>
          </c:spPr>
          <c:xVal>
            <c:numRef>
              <c:f>('sjr203.3_"opt1"'!$E$8:$E$25,'sjr203.3_"opt1"'!$E$27,'sjr203.3_"opt1"'!$E$29:$E$60)</c:f>
              <c:numCache>
                <c:formatCode>General</c:formatCode>
                <c:ptCount val="51"/>
                <c:pt idx="0">
                  <c:v>1468</c:v>
                </c:pt>
                <c:pt idx="1">
                  <c:v>1479</c:v>
                </c:pt>
                <c:pt idx="2">
                  <c:v>1483</c:v>
                </c:pt>
                <c:pt idx="3">
                  <c:v>1485</c:v>
                </c:pt>
                <c:pt idx="4">
                  <c:v>1487</c:v>
                </c:pt>
                <c:pt idx="5">
                  <c:v>1495</c:v>
                </c:pt>
                <c:pt idx="6">
                  <c:v>1492</c:v>
                </c:pt>
                <c:pt idx="7">
                  <c:v>1503</c:v>
                </c:pt>
                <c:pt idx="8">
                  <c:v>1484</c:v>
                </c:pt>
                <c:pt idx="9">
                  <c:v>1570</c:v>
                </c:pt>
                <c:pt idx="10">
                  <c:v>1487</c:v>
                </c:pt>
                <c:pt idx="11">
                  <c:v>1515</c:v>
                </c:pt>
                <c:pt idx="12">
                  <c:v>1496</c:v>
                </c:pt>
                <c:pt idx="13">
                  <c:v>1480</c:v>
                </c:pt>
                <c:pt idx="14">
                  <c:v>1473</c:v>
                </c:pt>
                <c:pt idx="15">
                  <c:v>1478</c:v>
                </c:pt>
                <c:pt idx="16">
                  <c:v>1480</c:v>
                </c:pt>
                <c:pt idx="17">
                  <c:v>1447</c:v>
                </c:pt>
                <c:pt idx="18">
                  <c:v>1472</c:v>
                </c:pt>
                <c:pt idx="19">
                  <c:v>1477</c:v>
                </c:pt>
                <c:pt idx="20">
                  <c:v>1470</c:v>
                </c:pt>
                <c:pt idx="21">
                  <c:v>1473</c:v>
                </c:pt>
                <c:pt idx="22">
                  <c:v>1488</c:v>
                </c:pt>
                <c:pt idx="23">
                  <c:v>1560</c:v>
                </c:pt>
                <c:pt idx="24">
                  <c:v>1560</c:v>
                </c:pt>
                <c:pt idx="25">
                  <c:v>1537</c:v>
                </c:pt>
                <c:pt idx="26">
                  <c:v>1529</c:v>
                </c:pt>
                <c:pt idx="27">
                  <c:v>1545</c:v>
                </c:pt>
                <c:pt idx="28">
                  <c:v>2888</c:v>
                </c:pt>
                <c:pt idx="29">
                  <c:v>2566</c:v>
                </c:pt>
                <c:pt idx="30">
                  <c:v>2587</c:v>
                </c:pt>
                <c:pt idx="31">
                  <c:v>2552</c:v>
                </c:pt>
                <c:pt idx="32">
                  <c:v>2457</c:v>
                </c:pt>
                <c:pt idx="33">
                  <c:v>2433</c:v>
                </c:pt>
                <c:pt idx="34">
                  <c:v>2471</c:v>
                </c:pt>
                <c:pt idx="35">
                  <c:v>2434</c:v>
                </c:pt>
                <c:pt idx="36">
                  <c:v>2271</c:v>
                </c:pt>
                <c:pt idx="37">
                  <c:v>2252</c:v>
                </c:pt>
                <c:pt idx="38">
                  <c:v>2250</c:v>
                </c:pt>
                <c:pt idx="39">
                  <c:v>2161</c:v>
                </c:pt>
                <c:pt idx="40">
                  <c:v>2154</c:v>
                </c:pt>
                <c:pt idx="41">
                  <c:v>2159</c:v>
                </c:pt>
                <c:pt idx="42">
                  <c:v>2026</c:v>
                </c:pt>
                <c:pt idx="43">
                  <c:v>1844</c:v>
                </c:pt>
                <c:pt idx="44">
                  <c:v>1700</c:v>
                </c:pt>
                <c:pt idx="45">
                  <c:v>1610</c:v>
                </c:pt>
                <c:pt idx="46">
                  <c:v>1583</c:v>
                </c:pt>
                <c:pt idx="47">
                  <c:v>1583</c:v>
                </c:pt>
                <c:pt idx="48">
                  <c:v>1509</c:v>
                </c:pt>
                <c:pt idx="49">
                  <c:v>1501</c:v>
                </c:pt>
                <c:pt idx="50">
                  <c:v>1497</c:v>
                </c:pt>
              </c:numCache>
            </c:numRef>
          </c:xVal>
          <c:yVal>
            <c:numRef>
              <c:f>('sjr203.3_"opt1"'!$C$8:$C$25,'sjr203.3_"opt1"'!$C$27,'sjr203.3_"opt1"'!$C$29:$C$60)</c:f>
              <c:numCache>
                <c:formatCode>General</c:formatCode>
                <c:ptCount val="51"/>
                <c:pt idx="0">
                  <c:v>0.499</c:v>
                </c:pt>
                <c:pt idx="1">
                  <c:v>1.8460000000000001</c:v>
                </c:pt>
                <c:pt idx="2">
                  <c:v>2.661</c:v>
                </c:pt>
                <c:pt idx="3">
                  <c:v>2.5840000000000001</c:v>
                </c:pt>
                <c:pt idx="4">
                  <c:v>2.6280000000000001</c:v>
                </c:pt>
                <c:pt idx="5">
                  <c:v>2.5569999999999999</c:v>
                </c:pt>
                <c:pt idx="6">
                  <c:v>2.556</c:v>
                </c:pt>
                <c:pt idx="7">
                  <c:v>2.6070000000000002</c:v>
                </c:pt>
                <c:pt idx="8">
                  <c:v>1.327</c:v>
                </c:pt>
                <c:pt idx="9">
                  <c:v>2.66</c:v>
                </c:pt>
                <c:pt idx="10">
                  <c:v>2.5289999999999999</c:v>
                </c:pt>
                <c:pt idx="11">
                  <c:v>2.964</c:v>
                </c:pt>
                <c:pt idx="12">
                  <c:v>2.6</c:v>
                </c:pt>
                <c:pt idx="13">
                  <c:v>2.2869999999999999</c:v>
                </c:pt>
                <c:pt idx="14">
                  <c:v>2.1709999999999998</c:v>
                </c:pt>
                <c:pt idx="15">
                  <c:v>3.1509999999999998</c:v>
                </c:pt>
                <c:pt idx="16">
                  <c:v>3.0289999999999999</c:v>
                </c:pt>
                <c:pt idx="17">
                  <c:v>2.6760000000000002</c:v>
                </c:pt>
                <c:pt idx="18">
                  <c:v>0.373</c:v>
                </c:pt>
                <c:pt idx="19">
                  <c:v>0.41099999999999998</c:v>
                </c:pt>
                <c:pt idx="20">
                  <c:v>0.32400000000000001</c:v>
                </c:pt>
                <c:pt idx="21">
                  <c:v>2.6789999999999998</c:v>
                </c:pt>
                <c:pt idx="22">
                  <c:v>2.7050000000000001</c:v>
                </c:pt>
                <c:pt idx="23">
                  <c:v>3.5840000000000001</c:v>
                </c:pt>
                <c:pt idx="24">
                  <c:v>3.3210000000000002</c:v>
                </c:pt>
                <c:pt idx="25">
                  <c:v>3.0939999999999999</c:v>
                </c:pt>
                <c:pt idx="26">
                  <c:v>3.1030000000000002</c:v>
                </c:pt>
                <c:pt idx="27">
                  <c:v>3.109</c:v>
                </c:pt>
                <c:pt idx="28">
                  <c:v>12.920999999999999</c:v>
                </c:pt>
                <c:pt idx="29">
                  <c:v>12.736000000000001</c:v>
                </c:pt>
                <c:pt idx="30">
                  <c:v>12.631</c:v>
                </c:pt>
                <c:pt idx="31">
                  <c:v>12.523</c:v>
                </c:pt>
                <c:pt idx="32">
                  <c:v>12.427</c:v>
                </c:pt>
                <c:pt idx="33">
                  <c:v>12.311999999999999</c:v>
                </c:pt>
                <c:pt idx="34">
                  <c:v>12.195</c:v>
                </c:pt>
                <c:pt idx="35">
                  <c:v>11.976000000000001</c:v>
                </c:pt>
                <c:pt idx="36">
                  <c:v>11.87</c:v>
                </c:pt>
                <c:pt idx="37">
                  <c:v>11.781000000000001</c:v>
                </c:pt>
                <c:pt idx="38">
                  <c:v>11.672000000000001</c:v>
                </c:pt>
                <c:pt idx="39">
                  <c:v>11.595000000000001</c:v>
                </c:pt>
                <c:pt idx="40">
                  <c:v>11.452</c:v>
                </c:pt>
                <c:pt idx="41">
                  <c:v>11.34</c:v>
                </c:pt>
                <c:pt idx="42">
                  <c:v>11.093999999999999</c:v>
                </c:pt>
                <c:pt idx="43">
                  <c:v>10.646000000000001</c:v>
                </c:pt>
                <c:pt idx="44">
                  <c:v>8.9939999999999998</c:v>
                </c:pt>
                <c:pt idx="45">
                  <c:v>7.0529999999999999</c:v>
                </c:pt>
                <c:pt idx="46">
                  <c:v>4.9109999999999996</c:v>
                </c:pt>
                <c:pt idx="47">
                  <c:v>1.667</c:v>
                </c:pt>
                <c:pt idx="48">
                  <c:v>0.83</c:v>
                </c:pt>
                <c:pt idx="49">
                  <c:v>0.81599999999999995</c:v>
                </c:pt>
                <c:pt idx="50">
                  <c:v>0.77900000000000003</c:v>
                </c:pt>
              </c:numCache>
            </c:numRef>
          </c:yVal>
        </c:ser>
        <c:axId val="62821504"/>
        <c:axId val="62831232"/>
      </c:scatterChart>
      <c:valAx>
        <c:axId val="62821504"/>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2831232"/>
        <c:crosses val="autoZero"/>
        <c:crossBetween val="midCat"/>
      </c:valAx>
      <c:valAx>
        <c:axId val="62831232"/>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62821504"/>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202.65:  Water temperature profile</a:t>
            </a:r>
          </a:p>
        </c:rich>
      </c:tx>
      <c:layout/>
    </c:title>
    <c:plotArea>
      <c:layout/>
      <c:scatterChart>
        <c:scatterStyle val="lineMarker"/>
        <c:ser>
          <c:idx val="0"/>
          <c:order val="0"/>
          <c:spPr>
            <a:ln w="28575">
              <a:noFill/>
            </a:ln>
          </c:spPr>
          <c:xVal>
            <c:numRef>
              <c:f>'sjr202.65'!$B$8:$B$49</c:f>
              <c:numCache>
                <c:formatCode>General</c:formatCode>
                <c:ptCount val="42"/>
                <c:pt idx="0">
                  <c:v>81.05</c:v>
                </c:pt>
                <c:pt idx="1">
                  <c:v>81.11</c:v>
                </c:pt>
                <c:pt idx="2">
                  <c:v>80.760000000000005</c:v>
                </c:pt>
                <c:pt idx="3">
                  <c:v>80.510000000000005</c:v>
                </c:pt>
                <c:pt idx="4">
                  <c:v>80.48</c:v>
                </c:pt>
                <c:pt idx="5">
                  <c:v>80.39</c:v>
                </c:pt>
                <c:pt idx="6">
                  <c:v>80.64</c:v>
                </c:pt>
                <c:pt idx="7">
                  <c:v>80.72</c:v>
                </c:pt>
                <c:pt idx="8">
                  <c:v>80.77</c:v>
                </c:pt>
                <c:pt idx="9">
                  <c:v>80.8</c:v>
                </c:pt>
                <c:pt idx="10">
                  <c:v>80.83</c:v>
                </c:pt>
                <c:pt idx="11">
                  <c:v>80.58</c:v>
                </c:pt>
                <c:pt idx="12">
                  <c:v>80.760000000000005</c:v>
                </c:pt>
                <c:pt idx="13">
                  <c:v>80.61</c:v>
                </c:pt>
                <c:pt idx="14">
                  <c:v>80.53</c:v>
                </c:pt>
                <c:pt idx="15">
                  <c:v>80.540000000000006</c:v>
                </c:pt>
                <c:pt idx="16">
                  <c:v>80.86</c:v>
                </c:pt>
                <c:pt idx="17">
                  <c:v>80.87</c:v>
                </c:pt>
                <c:pt idx="18">
                  <c:v>80.67</c:v>
                </c:pt>
                <c:pt idx="19">
                  <c:v>78.42</c:v>
                </c:pt>
                <c:pt idx="20">
                  <c:v>77.53</c:v>
                </c:pt>
                <c:pt idx="21">
                  <c:v>77.239999999999995</c:v>
                </c:pt>
                <c:pt idx="22">
                  <c:v>77.13</c:v>
                </c:pt>
                <c:pt idx="23">
                  <c:v>77.099999999999994</c:v>
                </c:pt>
                <c:pt idx="24">
                  <c:v>77.09</c:v>
                </c:pt>
                <c:pt idx="25">
                  <c:v>77.099999999999994</c:v>
                </c:pt>
                <c:pt idx="26">
                  <c:v>77.14</c:v>
                </c:pt>
                <c:pt idx="27">
                  <c:v>77.150000000000006</c:v>
                </c:pt>
                <c:pt idx="28">
                  <c:v>77.150000000000006</c:v>
                </c:pt>
                <c:pt idx="29">
                  <c:v>77.14</c:v>
                </c:pt>
                <c:pt idx="30">
                  <c:v>77.14</c:v>
                </c:pt>
                <c:pt idx="31">
                  <c:v>77.150000000000006</c:v>
                </c:pt>
                <c:pt idx="32">
                  <c:v>77.11</c:v>
                </c:pt>
                <c:pt idx="33">
                  <c:v>77.12</c:v>
                </c:pt>
                <c:pt idx="34">
                  <c:v>77.12</c:v>
                </c:pt>
                <c:pt idx="35">
                  <c:v>77.12</c:v>
                </c:pt>
                <c:pt idx="36">
                  <c:v>77.12</c:v>
                </c:pt>
                <c:pt idx="37">
                  <c:v>77.13</c:v>
                </c:pt>
                <c:pt idx="38">
                  <c:v>77.13</c:v>
                </c:pt>
                <c:pt idx="39">
                  <c:v>77.12</c:v>
                </c:pt>
                <c:pt idx="40">
                  <c:v>77.150000000000006</c:v>
                </c:pt>
                <c:pt idx="41">
                  <c:v>77.31</c:v>
                </c:pt>
              </c:numCache>
            </c:numRef>
          </c:xVal>
          <c:yVal>
            <c:numRef>
              <c:f>'sjr202.65'!$C$8:$C$49</c:f>
              <c:numCache>
                <c:formatCode>General</c:formatCode>
                <c:ptCount val="42"/>
                <c:pt idx="0">
                  <c:v>-0.14499999999999999</c:v>
                </c:pt>
                <c:pt idx="1">
                  <c:v>0.47199999999999998</c:v>
                </c:pt>
                <c:pt idx="2">
                  <c:v>1.9830000000000001</c:v>
                </c:pt>
                <c:pt idx="3">
                  <c:v>2.145</c:v>
                </c:pt>
                <c:pt idx="4">
                  <c:v>2.278</c:v>
                </c:pt>
                <c:pt idx="5">
                  <c:v>2.1819999999999999</c:v>
                </c:pt>
                <c:pt idx="6">
                  <c:v>2.2879999999999998</c:v>
                </c:pt>
                <c:pt idx="7">
                  <c:v>2.1629999999999998</c:v>
                </c:pt>
                <c:pt idx="8">
                  <c:v>2.1720000000000002</c:v>
                </c:pt>
                <c:pt idx="9">
                  <c:v>2.214</c:v>
                </c:pt>
                <c:pt idx="10">
                  <c:v>2.2370000000000001</c:v>
                </c:pt>
                <c:pt idx="11">
                  <c:v>2.2949999999999999</c:v>
                </c:pt>
                <c:pt idx="12">
                  <c:v>2.3210000000000002</c:v>
                </c:pt>
                <c:pt idx="13">
                  <c:v>2.181</c:v>
                </c:pt>
                <c:pt idx="14">
                  <c:v>2.109</c:v>
                </c:pt>
                <c:pt idx="15">
                  <c:v>1.8720000000000001</c:v>
                </c:pt>
                <c:pt idx="16">
                  <c:v>1.8360000000000001</c:v>
                </c:pt>
                <c:pt idx="17">
                  <c:v>1.915</c:v>
                </c:pt>
                <c:pt idx="18">
                  <c:v>2.1269999999999998</c:v>
                </c:pt>
                <c:pt idx="19">
                  <c:v>4.2690000000000001</c:v>
                </c:pt>
                <c:pt idx="20">
                  <c:v>5.9029999999999996</c:v>
                </c:pt>
                <c:pt idx="21">
                  <c:v>8.1319999999999997</c:v>
                </c:pt>
                <c:pt idx="22">
                  <c:v>10.371</c:v>
                </c:pt>
                <c:pt idx="23">
                  <c:v>10.484999999999999</c:v>
                </c:pt>
                <c:pt idx="24">
                  <c:v>10.481</c:v>
                </c:pt>
                <c:pt idx="25">
                  <c:v>10.507999999999999</c:v>
                </c:pt>
                <c:pt idx="26">
                  <c:v>10.515000000000001</c:v>
                </c:pt>
                <c:pt idx="27">
                  <c:v>10.535</c:v>
                </c:pt>
                <c:pt idx="28">
                  <c:v>10.554</c:v>
                </c:pt>
                <c:pt idx="29">
                  <c:v>10.537000000000001</c:v>
                </c:pt>
                <c:pt idx="30">
                  <c:v>10.55</c:v>
                </c:pt>
                <c:pt idx="31">
                  <c:v>10.446</c:v>
                </c:pt>
                <c:pt idx="32">
                  <c:v>10.359</c:v>
                </c:pt>
                <c:pt idx="33">
                  <c:v>10.372</c:v>
                </c:pt>
                <c:pt idx="34">
                  <c:v>10.35</c:v>
                </c:pt>
                <c:pt idx="35">
                  <c:v>10.311</c:v>
                </c:pt>
                <c:pt idx="36">
                  <c:v>10.288</c:v>
                </c:pt>
                <c:pt idx="37">
                  <c:v>10.295999999999999</c:v>
                </c:pt>
                <c:pt idx="38">
                  <c:v>10.105</c:v>
                </c:pt>
                <c:pt idx="39">
                  <c:v>9.8460000000000001</c:v>
                </c:pt>
                <c:pt idx="40">
                  <c:v>8.7539999999999996</c:v>
                </c:pt>
                <c:pt idx="41">
                  <c:v>3.3340000000000001</c:v>
                </c:pt>
              </c:numCache>
            </c:numRef>
          </c:yVal>
        </c:ser>
        <c:axId val="62872960"/>
        <c:axId val="62879232"/>
      </c:scatterChart>
      <c:valAx>
        <c:axId val="6287296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2879232"/>
        <c:crosses val="autoZero"/>
        <c:crossBetween val="midCat"/>
      </c:valAx>
      <c:valAx>
        <c:axId val="62879232"/>
        <c:scaling>
          <c:orientation val="minMax"/>
          <c:min val="0"/>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62872960"/>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202.65: Conductivity profile</a:t>
            </a:r>
          </a:p>
        </c:rich>
      </c:tx>
      <c:layout/>
    </c:title>
    <c:plotArea>
      <c:layout/>
      <c:scatterChart>
        <c:scatterStyle val="lineMarker"/>
        <c:ser>
          <c:idx val="0"/>
          <c:order val="0"/>
          <c:spPr>
            <a:ln w="28575">
              <a:noFill/>
            </a:ln>
          </c:spPr>
          <c:xVal>
            <c:numRef>
              <c:f>'sjr202.65'!$E$8:$E$49</c:f>
              <c:numCache>
                <c:formatCode>General</c:formatCode>
                <c:ptCount val="42"/>
                <c:pt idx="0">
                  <c:v>1495</c:v>
                </c:pt>
                <c:pt idx="1">
                  <c:v>1494</c:v>
                </c:pt>
                <c:pt idx="2">
                  <c:v>1493</c:v>
                </c:pt>
                <c:pt idx="3">
                  <c:v>1492</c:v>
                </c:pt>
                <c:pt idx="4">
                  <c:v>1492</c:v>
                </c:pt>
                <c:pt idx="5">
                  <c:v>1497</c:v>
                </c:pt>
                <c:pt idx="6">
                  <c:v>1492</c:v>
                </c:pt>
                <c:pt idx="7">
                  <c:v>1492</c:v>
                </c:pt>
                <c:pt idx="8">
                  <c:v>1494</c:v>
                </c:pt>
                <c:pt idx="9">
                  <c:v>1493</c:v>
                </c:pt>
                <c:pt idx="10">
                  <c:v>1495</c:v>
                </c:pt>
                <c:pt idx="11">
                  <c:v>1495</c:v>
                </c:pt>
                <c:pt idx="12">
                  <c:v>1491</c:v>
                </c:pt>
                <c:pt idx="13">
                  <c:v>1494</c:v>
                </c:pt>
                <c:pt idx="14">
                  <c:v>1492</c:v>
                </c:pt>
                <c:pt idx="15">
                  <c:v>1498</c:v>
                </c:pt>
                <c:pt idx="16">
                  <c:v>1494</c:v>
                </c:pt>
                <c:pt idx="17">
                  <c:v>1492</c:v>
                </c:pt>
                <c:pt idx="18">
                  <c:v>1493</c:v>
                </c:pt>
                <c:pt idx="19">
                  <c:v>1485</c:v>
                </c:pt>
                <c:pt idx="20">
                  <c:v>1490</c:v>
                </c:pt>
                <c:pt idx="21">
                  <c:v>1492</c:v>
                </c:pt>
                <c:pt idx="22">
                  <c:v>1493</c:v>
                </c:pt>
                <c:pt idx="23">
                  <c:v>1494</c:v>
                </c:pt>
                <c:pt idx="24">
                  <c:v>1494</c:v>
                </c:pt>
                <c:pt idx="25">
                  <c:v>1493</c:v>
                </c:pt>
                <c:pt idx="26">
                  <c:v>1493</c:v>
                </c:pt>
                <c:pt idx="27">
                  <c:v>1493</c:v>
                </c:pt>
                <c:pt idx="28">
                  <c:v>1493</c:v>
                </c:pt>
                <c:pt idx="29">
                  <c:v>1492</c:v>
                </c:pt>
                <c:pt idx="30">
                  <c:v>1493</c:v>
                </c:pt>
                <c:pt idx="31">
                  <c:v>1490</c:v>
                </c:pt>
                <c:pt idx="32">
                  <c:v>1493</c:v>
                </c:pt>
                <c:pt idx="33">
                  <c:v>1493</c:v>
                </c:pt>
                <c:pt idx="34">
                  <c:v>1494</c:v>
                </c:pt>
                <c:pt idx="35">
                  <c:v>1491</c:v>
                </c:pt>
                <c:pt idx="36">
                  <c:v>1492</c:v>
                </c:pt>
                <c:pt idx="37">
                  <c:v>1492</c:v>
                </c:pt>
                <c:pt idx="38">
                  <c:v>1480</c:v>
                </c:pt>
                <c:pt idx="39">
                  <c:v>1486</c:v>
                </c:pt>
                <c:pt idx="40">
                  <c:v>1481</c:v>
                </c:pt>
                <c:pt idx="41">
                  <c:v>1513</c:v>
                </c:pt>
              </c:numCache>
            </c:numRef>
          </c:xVal>
          <c:yVal>
            <c:numRef>
              <c:f>'sjr202.65'!$C$8:$C$49</c:f>
              <c:numCache>
                <c:formatCode>General</c:formatCode>
                <c:ptCount val="42"/>
                <c:pt idx="0">
                  <c:v>-0.14499999999999999</c:v>
                </c:pt>
                <c:pt idx="1">
                  <c:v>0.47199999999999998</c:v>
                </c:pt>
                <c:pt idx="2">
                  <c:v>1.9830000000000001</c:v>
                </c:pt>
                <c:pt idx="3">
                  <c:v>2.145</c:v>
                </c:pt>
                <c:pt idx="4">
                  <c:v>2.278</c:v>
                </c:pt>
                <c:pt idx="5">
                  <c:v>2.1819999999999999</c:v>
                </c:pt>
                <c:pt idx="6">
                  <c:v>2.2879999999999998</c:v>
                </c:pt>
                <c:pt idx="7">
                  <c:v>2.1629999999999998</c:v>
                </c:pt>
                <c:pt idx="8">
                  <c:v>2.1720000000000002</c:v>
                </c:pt>
                <c:pt idx="9">
                  <c:v>2.214</c:v>
                </c:pt>
                <c:pt idx="10">
                  <c:v>2.2370000000000001</c:v>
                </c:pt>
                <c:pt idx="11">
                  <c:v>2.2949999999999999</c:v>
                </c:pt>
                <c:pt idx="12">
                  <c:v>2.3210000000000002</c:v>
                </c:pt>
                <c:pt idx="13">
                  <c:v>2.181</c:v>
                </c:pt>
                <c:pt idx="14">
                  <c:v>2.109</c:v>
                </c:pt>
                <c:pt idx="15">
                  <c:v>1.8720000000000001</c:v>
                </c:pt>
                <c:pt idx="16">
                  <c:v>1.8360000000000001</c:v>
                </c:pt>
                <c:pt idx="17">
                  <c:v>1.915</c:v>
                </c:pt>
                <c:pt idx="18">
                  <c:v>2.1269999999999998</c:v>
                </c:pt>
                <c:pt idx="19">
                  <c:v>4.2690000000000001</c:v>
                </c:pt>
                <c:pt idx="20">
                  <c:v>5.9029999999999996</c:v>
                </c:pt>
                <c:pt idx="21">
                  <c:v>8.1319999999999997</c:v>
                </c:pt>
                <c:pt idx="22">
                  <c:v>10.371</c:v>
                </c:pt>
                <c:pt idx="23">
                  <c:v>10.484999999999999</c:v>
                </c:pt>
                <c:pt idx="24">
                  <c:v>10.481</c:v>
                </c:pt>
                <c:pt idx="25">
                  <c:v>10.507999999999999</c:v>
                </c:pt>
                <c:pt idx="26">
                  <c:v>10.515000000000001</c:v>
                </c:pt>
                <c:pt idx="27">
                  <c:v>10.535</c:v>
                </c:pt>
                <c:pt idx="28">
                  <c:v>10.554</c:v>
                </c:pt>
                <c:pt idx="29">
                  <c:v>10.537000000000001</c:v>
                </c:pt>
                <c:pt idx="30">
                  <c:v>10.55</c:v>
                </c:pt>
                <c:pt idx="31">
                  <c:v>10.446</c:v>
                </c:pt>
                <c:pt idx="32">
                  <c:v>10.359</c:v>
                </c:pt>
                <c:pt idx="33">
                  <c:v>10.372</c:v>
                </c:pt>
                <c:pt idx="34">
                  <c:v>10.35</c:v>
                </c:pt>
                <c:pt idx="35">
                  <c:v>10.311</c:v>
                </c:pt>
                <c:pt idx="36">
                  <c:v>10.288</c:v>
                </c:pt>
                <c:pt idx="37">
                  <c:v>10.295999999999999</c:v>
                </c:pt>
                <c:pt idx="38">
                  <c:v>10.105</c:v>
                </c:pt>
                <c:pt idx="39">
                  <c:v>9.8460000000000001</c:v>
                </c:pt>
                <c:pt idx="40">
                  <c:v>8.7539999999999996</c:v>
                </c:pt>
                <c:pt idx="41">
                  <c:v>3.3340000000000001</c:v>
                </c:pt>
              </c:numCache>
            </c:numRef>
          </c:yVal>
        </c:ser>
        <c:axId val="62904192"/>
        <c:axId val="61935616"/>
      </c:scatterChart>
      <c:valAx>
        <c:axId val="62904192"/>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1935616"/>
        <c:crosses val="autoZero"/>
        <c:crossBetween val="midCat"/>
      </c:valAx>
      <c:valAx>
        <c:axId val="61935616"/>
        <c:scaling>
          <c:orientation val="minMax"/>
          <c:min val="0"/>
        </c:scaling>
        <c:axPos val="l"/>
        <c:title>
          <c:tx>
            <c:rich>
              <a:bodyPr/>
              <a:lstStyle/>
              <a:p>
                <a:pPr>
                  <a:defRPr/>
                </a:pPr>
                <a:r>
                  <a:rPr lang="en-US"/>
                  <a:t>Water depth, ft</a:t>
                </a:r>
              </a:p>
            </c:rich>
          </c:tx>
          <c:layout/>
        </c:title>
        <c:numFmt formatCode="General" sourceLinked="1"/>
        <c:majorTickMark val="none"/>
        <c:tickLblPos val="nextTo"/>
        <c:crossAx val="62904192"/>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215.45:  Water temperature profile</a:t>
            </a:r>
          </a:p>
        </c:rich>
      </c:tx>
      <c:layout/>
    </c:title>
    <c:plotArea>
      <c:layout/>
      <c:scatterChart>
        <c:scatterStyle val="lineMarker"/>
        <c:ser>
          <c:idx val="0"/>
          <c:order val="0"/>
          <c:spPr>
            <a:ln w="28575">
              <a:noFill/>
            </a:ln>
          </c:spPr>
          <c:xVal>
            <c:numRef>
              <c:f>'SJR 215.45'!$D$30:$D$49</c:f>
              <c:numCache>
                <c:formatCode>General</c:formatCode>
                <c:ptCount val="20"/>
                <c:pt idx="0">
                  <c:v>86.99</c:v>
                </c:pt>
                <c:pt idx="1">
                  <c:v>86.99</c:v>
                </c:pt>
                <c:pt idx="2">
                  <c:v>86.91</c:v>
                </c:pt>
                <c:pt idx="3">
                  <c:v>86.91</c:v>
                </c:pt>
                <c:pt idx="4">
                  <c:v>86.92</c:v>
                </c:pt>
                <c:pt idx="5">
                  <c:v>86.94</c:v>
                </c:pt>
                <c:pt idx="6">
                  <c:v>86.94</c:v>
                </c:pt>
                <c:pt idx="7">
                  <c:v>86.93</c:v>
                </c:pt>
                <c:pt idx="8">
                  <c:v>86.92</c:v>
                </c:pt>
                <c:pt idx="9">
                  <c:v>86.88</c:v>
                </c:pt>
                <c:pt idx="10">
                  <c:v>86.87</c:v>
                </c:pt>
                <c:pt idx="11">
                  <c:v>86.88</c:v>
                </c:pt>
                <c:pt idx="12">
                  <c:v>86.9</c:v>
                </c:pt>
                <c:pt idx="13">
                  <c:v>86.9</c:v>
                </c:pt>
                <c:pt idx="14">
                  <c:v>86.89</c:v>
                </c:pt>
                <c:pt idx="15">
                  <c:v>86.87</c:v>
                </c:pt>
                <c:pt idx="16">
                  <c:v>86.88</c:v>
                </c:pt>
                <c:pt idx="17">
                  <c:v>86.88</c:v>
                </c:pt>
                <c:pt idx="18">
                  <c:v>86.91</c:v>
                </c:pt>
                <c:pt idx="19">
                  <c:v>86.92</c:v>
                </c:pt>
              </c:numCache>
            </c:numRef>
          </c:xVal>
          <c:yVal>
            <c:numRef>
              <c:f>'SJR 215.45'!$E$30:$E$49</c:f>
              <c:numCache>
                <c:formatCode>General</c:formatCode>
                <c:ptCount val="20"/>
                <c:pt idx="0">
                  <c:v>0.52700000000000002</c:v>
                </c:pt>
                <c:pt idx="1">
                  <c:v>1.8380000000000001</c:v>
                </c:pt>
                <c:pt idx="2">
                  <c:v>2.7149999999999999</c:v>
                </c:pt>
                <c:pt idx="3">
                  <c:v>3.157</c:v>
                </c:pt>
                <c:pt idx="4">
                  <c:v>3.4830000000000001</c:v>
                </c:pt>
                <c:pt idx="5">
                  <c:v>3.6080000000000001</c:v>
                </c:pt>
                <c:pt idx="6">
                  <c:v>5.2089999999999996</c:v>
                </c:pt>
                <c:pt idx="7">
                  <c:v>5.6609999999999996</c:v>
                </c:pt>
                <c:pt idx="8">
                  <c:v>6.1449999999999996</c:v>
                </c:pt>
                <c:pt idx="9">
                  <c:v>6.7779999999999996</c:v>
                </c:pt>
                <c:pt idx="10">
                  <c:v>7.1429999999999998</c:v>
                </c:pt>
                <c:pt idx="11">
                  <c:v>7.5730000000000004</c:v>
                </c:pt>
                <c:pt idx="12">
                  <c:v>7.9359999999999999</c:v>
                </c:pt>
                <c:pt idx="13">
                  <c:v>7.5670000000000002</c:v>
                </c:pt>
                <c:pt idx="14">
                  <c:v>7.4459999999999997</c:v>
                </c:pt>
                <c:pt idx="15">
                  <c:v>7.4409999999999998</c:v>
                </c:pt>
                <c:pt idx="16">
                  <c:v>7.3179999999999996</c:v>
                </c:pt>
                <c:pt idx="17">
                  <c:v>6.3789999999999996</c:v>
                </c:pt>
                <c:pt idx="18">
                  <c:v>2.0150000000000001</c:v>
                </c:pt>
                <c:pt idx="19">
                  <c:v>1.425</c:v>
                </c:pt>
              </c:numCache>
            </c:numRef>
          </c:yVal>
        </c:ser>
        <c:axId val="61366272"/>
        <c:axId val="61368192"/>
      </c:scatterChart>
      <c:valAx>
        <c:axId val="61366272"/>
        <c:scaling>
          <c:orientation val="minMax"/>
        </c:scaling>
        <c:axPos val="b"/>
        <c:title>
          <c:tx>
            <c:rich>
              <a:bodyPr/>
              <a:lstStyle/>
              <a:p>
                <a:pPr>
                  <a:defRPr/>
                </a:pPr>
                <a:r>
                  <a:rPr lang="en-US"/>
                  <a:t>Temperature, deg F</a:t>
                </a:r>
              </a:p>
            </c:rich>
          </c:tx>
          <c:layout/>
        </c:title>
        <c:numFmt formatCode="General" sourceLinked="1"/>
        <c:majorTickMark val="none"/>
        <c:tickLblPos val="nextTo"/>
        <c:crossAx val="61368192"/>
        <c:crosses val="autoZero"/>
        <c:crossBetween val="midCat"/>
      </c:valAx>
      <c:valAx>
        <c:axId val="61368192"/>
        <c:scaling>
          <c:orientation val="minMax"/>
        </c:scaling>
        <c:axPos val="l"/>
        <c:title>
          <c:tx>
            <c:rich>
              <a:bodyPr/>
              <a:lstStyle/>
              <a:p>
                <a:pPr>
                  <a:defRPr/>
                </a:pPr>
                <a:r>
                  <a:rPr lang="en-US"/>
                  <a:t>Water Depth, ft</a:t>
                </a:r>
              </a:p>
            </c:rich>
          </c:tx>
          <c:layout/>
        </c:title>
        <c:numFmt formatCode="General" sourceLinked="1"/>
        <c:majorTickMark val="none"/>
        <c:tickLblPos val="nextTo"/>
        <c:crossAx val="61366272"/>
        <c:crosses val="autoZero"/>
        <c:crossBetween val="midCat"/>
      </c:valAx>
    </c:plotArea>
    <c:plotVisOnly val="1"/>
  </c:chart>
  <c:printSettings>
    <c:headerFooter/>
    <c:pageMargins b="0.75000000000000089" l="0.70000000000000062" r="0.70000000000000062" t="0.75000000000000089"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202.65 opt2 mid:  Water temperature profile</a:t>
            </a:r>
          </a:p>
        </c:rich>
      </c:tx>
      <c:layout/>
    </c:title>
    <c:plotArea>
      <c:layout/>
      <c:scatterChart>
        <c:scatterStyle val="lineMarker"/>
        <c:ser>
          <c:idx val="0"/>
          <c:order val="0"/>
          <c:spPr>
            <a:ln w="28575">
              <a:noFill/>
            </a:ln>
          </c:spPr>
          <c:xVal>
            <c:numRef>
              <c:f>'sjr202.65opt2mid'!$B$8:$B$75</c:f>
              <c:numCache>
                <c:formatCode>General</c:formatCode>
                <c:ptCount val="68"/>
                <c:pt idx="0">
                  <c:v>80.900000000000006</c:v>
                </c:pt>
                <c:pt idx="1">
                  <c:v>80.83</c:v>
                </c:pt>
                <c:pt idx="2">
                  <c:v>80.61</c:v>
                </c:pt>
                <c:pt idx="3">
                  <c:v>80.48</c:v>
                </c:pt>
                <c:pt idx="4">
                  <c:v>80.41</c:v>
                </c:pt>
                <c:pt idx="5">
                  <c:v>79.290000000000006</c:v>
                </c:pt>
                <c:pt idx="6">
                  <c:v>78.73</c:v>
                </c:pt>
                <c:pt idx="7">
                  <c:v>77.67</c:v>
                </c:pt>
                <c:pt idx="8">
                  <c:v>77.34</c:v>
                </c:pt>
                <c:pt idx="9">
                  <c:v>77.180000000000007</c:v>
                </c:pt>
                <c:pt idx="10">
                  <c:v>77.12</c:v>
                </c:pt>
                <c:pt idx="11">
                  <c:v>77.099999999999994</c:v>
                </c:pt>
                <c:pt idx="12">
                  <c:v>77.08</c:v>
                </c:pt>
                <c:pt idx="13">
                  <c:v>77.069999999999993</c:v>
                </c:pt>
                <c:pt idx="14">
                  <c:v>77.08</c:v>
                </c:pt>
                <c:pt idx="15">
                  <c:v>77.09</c:v>
                </c:pt>
                <c:pt idx="16">
                  <c:v>77.08</c:v>
                </c:pt>
                <c:pt idx="17">
                  <c:v>77.12</c:v>
                </c:pt>
                <c:pt idx="18">
                  <c:v>77.13</c:v>
                </c:pt>
                <c:pt idx="19">
                  <c:v>77.14</c:v>
                </c:pt>
                <c:pt idx="20">
                  <c:v>77.17</c:v>
                </c:pt>
                <c:pt idx="21">
                  <c:v>77.2</c:v>
                </c:pt>
                <c:pt idx="22">
                  <c:v>77.3</c:v>
                </c:pt>
                <c:pt idx="23">
                  <c:v>77.3</c:v>
                </c:pt>
                <c:pt idx="24">
                  <c:v>77.36</c:v>
                </c:pt>
                <c:pt idx="25">
                  <c:v>77.55</c:v>
                </c:pt>
                <c:pt idx="26">
                  <c:v>77.430000000000007</c:v>
                </c:pt>
                <c:pt idx="27">
                  <c:v>77.55</c:v>
                </c:pt>
                <c:pt idx="28">
                  <c:v>77.59</c:v>
                </c:pt>
                <c:pt idx="29">
                  <c:v>77.5</c:v>
                </c:pt>
                <c:pt idx="30">
                  <c:v>77.28</c:v>
                </c:pt>
                <c:pt idx="31">
                  <c:v>77.3</c:v>
                </c:pt>
                <c:pt idx="32">
                  <c:v>77.27</c:v>
                </c:pt>
                <c:pt idx="33">
                  <c:v>77.3</c:v>
                </c:pt>
                <c:pt idx="34">
                  <c:v>77.290000000000006</c:v>
                </c:pt>
                <c:pt idx="35">
                  <c:v>77.28</c:v>
                </c:pt>
                <c:pt idx="36">
                  <c:v>77.28</c:v>
                </c:pt>
                <c:pt idx="37">
                  <c:v>77.3</c:v>
                </c:pt>
                <c:pt idx="38">
                  <c:v>77.3</c:v>
                </c:pt>
                <c:pt idx="39">
                  <c:v>77.25</c:v>
                </c:pt>
                <c:pt idx="40">
                  <c:v>77.260000000000005</c:v>
                </c:pt>
                <c:pt idx="41">
                  <c:v>77.27</c:v>
                </c:pt>
                <c:pt idx="42">
                  <c:v>77.239999999999995</c:v>
                </c:pt>
                <c:pt idx="43">
                  <c:v>77.27</c:v>
                </c:pt>
                <c:pt idx="44">
                  <c:v>77.31</c:v>
                </c:pt>
                <c:pt idx="45">
                  <c:v>77.680000000000007</c:v>
                </c:pt>
                <c:pt idx="46">
                  <c:v>78.55</c:v>
                </c:pt>
                <c:pt idx="47">
                  <c:v>79.27</c:v>
                </c:pt>
                <c:pt idx="48">
                  <c:v>79.77</c:v>
                </c:pt>
                <c:pt idx="49">
                  <c:v>80.11</c:v>
                </c:pt>
                <c:pt idx="50">
                  <c:v>80.17</c:v>
                </c:pt>
                <c:pt idx="51">
                  <c:v>80.69</c:v>
                </c:pt>
                <c:pt idx="52">
                  <c:v>80.66</c:v>
                </c:pt>
                <c:pt idx="53">
                  <c:v>80.62</c:v>
                </c:pt>
                <c:pt idx="54">
                  <c:v>79.39</c:v>
                </c:pt>
                <c:pt idx="55">
                  <c:v>78.22</c:v>
                </c:pt>
                <c:pt idx="56">
                  <c:v>77.55</c:v>
                </c:pt>
                <c:pt idx="57">
                  <c:v>77.38</c:v>
                </c:pt>
                <c:pt idx="58">
                  <c:v>77.37</c:v>
                </c:pt>
                <c:pt idx="59">
                  <c:v>77.34</c:v>
                </c:pt>
                <c:pt idx="60">
                  <c:v>77.33</c:v>
                </c:pt>
                <c:pt idx="61">
                  <c:v>77.34</c:v>
                </c:pt>
                <c:pt idx="62">
                  <c:v>77.33</c:v>
                </c:pt>
                <c:pt idx="63">
                  <c:v>77.34</c:v>
                </c:pt>
                <c:pt idx="64">
                  <c:v>77.31</c:v>
                </c:pt>
                <c:pt idx="65">
                  <c:v>77.319999999999993</c:v>
                </c:pt>
                <c:pt idx="66">
                  <c:v>77.3</c:v>
                </c:pt>
                <c:pt idx="67">
                  <c:v>77.28</c:v>
                </c:pt>
              </c:numCache>
            </c:numRef>
          </c:xVal>
          <c:yVal>
            <c:numRef>
              <c:f>'sjr202.65opt2mid'!$C$8:$C$75</c:f>
              <c:numCache>
                <c:formatCode>General</c:formatCode>
                <c:ptCount val="68"/>
                <c:pt idx="0">
                  <c:v>0.59699999999999998</c:v>
                </c:pt>
                <c:pt idx="1">
                  <c:v>1.3779999999999999</c:v>
                </c:pt>
                <c:pt idx="2">
                  <c:v>2.177</c:v>
                </c:pt>
                <c:pt idx="3">
                  <c:v>2.6280000000000001</c:v>
                </c:pt>
                <c:pt idx="4">
                  <c:v>3.1160000000000001</c:v>
                </c:pt>
                <c:pt idx="5">
                  <c:v>4.1379999999999999</c:v>
                </c:pt>
                <c:pt idx="6">
                  <c:v>5.0990000000000002</c:v>
                </c:pt>
                <c:pt idx="7">
                  <c:v>5.0179999999999998</c:v>
                </c:pt>
                <c:pt idx="8">
                  <c:v>6.0410000000000004</c:v>
                </c:pt>
                <c:pt idx="9">
                  <c:v>7.9379999999999997</c:v>
                </c:pt>
                <c:pt idx="10">
                  <c:v>9.7080000000000002</c:v>
                </c:pt>
                <c:pt idx="11">
                  <c:v>9.9809999999999999</c:v>
                </c:pt>
                <c:pt idx="12">
                  <c:v>10.239000000000001</c:v>
                </c:pt>
                <c:pt idx="13">
                  <c:v>10.196</c:v>
                </c:pt>
                <c:pt idx="14">
                  <c:v>10.119</c:v>
                </c:pt>
                <c:pt idx="15">
                  <c:v>9.891</c:v>
                </c:pt>
                <c:pt idx="16">
                  <c:v>9.7439999999999998</c:v>
                </c:pt>
                <c:pt idx="17">
                  <c:v>9.4949999999999992</c:v>
                </c:pt>
                <c:pt idx="18">
                  <c:v>9.01</c:v>
                </c:pt>
                <c:pt idx="19">
                  <c:v>8.7899999999999991</c:v>
                </c:pt>
                <c:pt idx="20">
                  <c:v>7.6859999999999999</c:v>
                </c:pt>
                <c:pt idx="21">
                  <c:v>6.8150000000000004</c:v>
                </c:pt>
                <c:pt idx="22">
                  <c:v>6.3070000000000004</c:v>
                </c:pt>
                <c:pt idx="23">
                  <c:v>5.899</c:v>
                </c:pt>
                <c:pt idx="24">
                  <c:v>6.0220000000000002</c:v>
                </c:pt>
                <c:pt idx="25">
                  <c:v>5.2610000000000001</c:v>
                </c:pt>
                <c:pt idx="26">
                  <c:v>5.3310000000000004</c:v>
                </c:pt>
                <c:pt idx="27">
                  <c:v>5.0670000000000002</c:v>
                </c:pt>
                <c:pt idx="28">
                  <c:v>5.0839999999999996</c:v>
                </c:pt>
                <c:pt idx="29">
                  <c:v>5.2009999999999996</c:v>
                </c:pt>
                <c:pt idx="30">
                  <c:v>5.5179999999999998</c:v>
                </c:pt>
                <c:pt idx="31">
                  <c:v>5.9020000000000001</c:v>
                </c:pt>
                <c:pt idx="32">
                  <c:v>6.0869999999999997</c:v>
                </c:pt>
                <c:pt idx="33">
                  <c:v>6.09</c:v>
                </c:pt>
                <c:pt idx="34">
                  <c:v>6.0910000000000002</c:v>
                </c:pt>
                <c:pt idx="35">
                  <c:v>6.0780000000000003</c:v>
                </c:pt>
                <c:pt idx="36">
                  <c:v>6.0960000000000001</c:v>
                </c:pt>
                <c:pt idx="37">
                  <c:v>6.0970000000000004</c:v>
                </c:pt>
                <c:pt idx="38">
                  <c:v>6.1319999999999997</c:v>
                </c:pt>
                <c:pt idx="39">
                  <c:v>6.1840000000000002</c:v>
                </c:pt>
                <c:pt idx="40">
                  <c:v>6.202</c:v>
                </c:pt>
                <c:pt idx="41">
                  <c:v>6.3869999999999996</c:v>
                </c:pt>
                <c:pt idx="42">
                  <c:v>6.6050000000000004</c:v>
                </c:pt>
                <c:pt idx="43">
                  <c:v>6.14</c:v>
                </c:pt>
                <c:pt idx="44">
                  <c:v>5.2590000000000003</c:v>
                </c:pt>
                <c:pt idx="45">
                  <c:v>4.3280000000000003</c:v>
                </c:pt>
                <c:pt idx="46">
                  <c:v>3.2789999999999999</c:v>
                </c:pt>
                <c:pt idx="47">
                  <c:v>2.8079999999999998</c:v>
                </c:pt>
                <c:pt idx="48">
                  <c:v>2.6459999999999999</c:v>
                </c:pt>
                <c:pt idx="49">
                  <c:v>2.226</c:v>
                </c:pt>
                <c:pt idx="50">
                  <c:v>0.56999999999999995</c:v>
                </c:pt>
                <c:pt idx="51">
                  <c:v>0.80800000000000005</c:v>
                </c:pt>
                <c:pt idx="52">
                  <c:v>0.77500000000000002</c:v>
                </c:pt>
                <c:pt idx="53">
                  <c:v>1.0780000000000001</c:v>
                </c:pt>
                <c:pt idx="54">
                  <c:v>3.1469999999999998</c:v>
                </c:pt>
                <c:pt idx="55">
                  <c:v>4.7220000000000004</c:v>
                </c:pt>
                <c:pt idx="56">
                  <c:v>6.2119999999999997</c:v>
                </c:pt>
                <c:pt idx="57">
                  <c:v>7.3310000000000004</c:v>
                </c:pt>
                <c:pt idx="58">
                  <c:v>7.44</c:v>
                </c:pt>
                <c:pt idx="59">
                  <c:v>7.3869999999999996</c:v>
                </c:pt>
                <c:pt idx="60">
                  <c:v>7.3849999999999998</c:v>
                </c:pt>
                <c:pt idx="61">
                  <c:v>7.3979999999999997</c:v>
                </c:pt>
                <c:pt idx="62">
                  <c:v>7.3940000000000001</c:v>
                </c:pt>
                <c:pt idx="63">
                  <c:v>7.3710000000000004</c:v>
                </c:pt>
                <c:pt idx="64">
                  <c:v>7.399</c:v>
                </c:pt>
                <c:pt idx="65">
                  <c:v>7.46</c:v>
                </c:pt>
                <c:pt idx="66">
                  <c:v>7.3540000000000001</c:v>
                </c:pt>
                <c:pt idx="67">
                  <c:v>5.45</c:v>
                </c:pt>
              </c:numCache>
            </c:numRef>
          </c:yVal>
        </c:ser>
        <c:axId val="63000576"/>
        <c:axId val="63002496"/>
      </c:scatterChart>
      <c:valAx>
        <c:axId val="6300057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3002496"/>
        <c:crosses val="autoZero"/>
        <c:crossBetween val="midCat"/>
      </c:valAx>
      <c:valAx>
        <c:axId val="63002496"/>
        <c:scaling>
          <c:orientation val="minMax"/>
        </c:scaling>
        <c:axPos val="l"/>
        <c:title>
          <c:tx>
            <c:rich>
              <a:bodyPr/>
              <a:lstStyle/>
              <a:p>
                <a:pPr>
                  <a:defRPr/>
                </a:pPr>
                <a:r>
                  <a:rPr lang="en-US"/>
                  <a:t>Water depth, ft</a:t>
                </a:r>
              </a:p>
            </c:rich>
          </c:tx>
          <c:layout/>
        </c:title>
        <c:numFmt formatCode="General" sourceLinked="1"/>
        <c:majorTickMark val="none"/>
        <c:tickLblPos val="nextTo"/>
        <c:crossAx val="6300057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202.65 opt2 mid: Conductivity</a:t>
            </a:r>
            <a:r>
              <a:rPr lang="en-US" baseline="0"/>
              <a:t> profile</a:t>
            </a:r>
            <a:endParaRPr lang="en-US"/>
          </a:p>
        </c:rich>
      </c:tx>
      <c:layout/>
    </c:title>
    <c:plotArea>
      <c:layout/>
      <c:scatterChart>
        <c:scatterStyle val="lineMarker"/>
        <c:ser>
          <c:idx val="0"/>
          <c:order val="0"/>
          <c:spPr>
            <a:ln w="28575">
              <a:noFill/>
            </a:ln>
          </c:spPr>
          <c:xVal>
            <c:numRef>
              <c:f>'sjr202.65opt2mid'!$E$8:$E$75</c:f>
              <c:numCache>
                <c:formatCode>General</c:formatCode>
                <c:ptCount val="68"/>
                <c:pt idx="0">
                  <c:v>1496</c:v>
                </c:pt>
                <c:pt idx="1">
                  <c:v>1495</c:v>
                </c:pt>
                <c:pt idx="2">
                  <c:v>1496</c:v>
                </c:pt>
                <c:pt idx="3">
                  <c:v>1494</c:v>
                </c:pt>
                <c:pt idx="4">
                  <c:v>1487</c:v>
                </c:pt>
                <c:pt idx="5">
                  <c:v>1495</c:v>
                </c:pt>
                <c:pt idx="6">
                  <c:v>1478</c:v>
                </c:pt>
                <c:pt idx="7">
                  <c:v>1491</c:v>
                </c:pt>
                <c:pt idx="8">
                  <c:v>1493</c:v>
                </c:pt>
                <c:pt idx="9">
                  <c:v>1494</c:v>
                </c:pt>
                <c:pt idx="10">
                  <c:v>1494</c:v>
                </c:pt>
                <c:pt idx="11">
                  <c:v>1494</c:v>
                </c:pt>
                <c:pt idx="12">
                  <c:v>1494</c:v>
                </c:pt>
                <c:pt idx="13">
                  <c:v>1495</c:v>
                </c:pt>
                <c:pt idx="14">
                  <c:v>1494</c:v>
                </c:pt>
                <c:pt idx="15">
                  <c:v>1494</c:v>
                </c:pt>
                <c:pt idx="16">
                  <c:v>1494</c:v>
                </c:pt>
                <c:pt idx="17">
                  <c:v>1494</c:v>
                </c:pt>
                <c:pt idx="18">
                  <c:v>1494</c:v>
                </c:pt>
                <c:pt idx="19">
                  <c:v>1494</c:v>
                </c:pt>
                <c:pt idx="20">
                  <c:v>1493</c:v>
                </c:pt>
                <c:pt idx="21">
                  <c:v>1493</c:v>
                </c:pt>
                <c:pt idx="22">
                  <c:v>1493</c:v>
                </c:pt>
                <c:pt idx="23">
                  <c:v>1493</c:v>
                </c:pt>
                <c:pt idx="24">
                  <c:v>1492</c:v>
                </c:pt>
                <c:pt idx="25">
                  <c:v>1490</c:v>
                </c:pt>
                <c:pt idx="26">
                  <c:v>1495</c:v>
                </c:pt>
                <c:pt idx="27">
                  <c:v>1492</c:v>
                </c:pt>
                <c:pt idx="28">
                  <c:v>1494</c:v>
                </c:pt>
                <c:pt idx="29">
                  <c:v>1490</c:v>
                </c:pt>
                <c:pt idx="30">
                  <c:v>1493</c:v>
                </c:pt>
                <c:pt idx="31">
                  <c:v>1491</c:v>
                </c:pt>
                <c:pt idx="32">
                  <c:v>1494</c:v>
                </c:pt>
                <c:pt idx="33">
                  <c:v>1493</c:v>
                </c:pt>
                <c:pt idx="34">
                  <c:v>1493</c:v>
                </c:pt>
                <c:pt idx="35">
                  <c:v>1494</c:v>
                </c:pt>
                <c:pt idx="36">
                  <c:v>1494</c:v>
                </c:pt>
                <c:pt idx="37">
                  <c:v>1493</c:v>
                </c:pt>
                <c:pt idx="38">
                  <c:v>1493</c:v>
                </c:pt>
                <c:pt idx="39">
                  <c:v>1495</c:v>
                </c:pt>
                <c:pt idx="40">
                  <c:v>1494</c:v>
                </c:pt>
                <c:pt idx="41">
                  <c:v>1493</c:v>
                </c:pt>
                <c:pt idx="42">
                  <c:v>1494</c:v>
                </c:pt>
                <c:pt idx="43">
                  <c:v>1494</c:v>
                </c:pt>
                <c:pt idx="44">
                  <c:v>1494</c:v>
                </c:pt>
                <c:pt idx="45">
                  <c:v>1497</c:v>
                </c:pt>
                <c:pt idx="46">
                  <c:v>1503</c:v>
                </c:pt>
                <c:pt idx="47">
                  <c:v>1498</c:v>
                </c:pt>
                <c:pt idx="48">
                  <c:v>1495</c:v>
                </c:pt>
                <c:pt idx="49">
                  <c:v>1495</c:v>
                </c:pt>
                <c:pt idx="50">
                  <c:v>1505</c:v>
                </c:pt>
                <c:pt idx="51">
                  <c:v>1496</c:v>
                </c:pt>
                <c:pt idx="52">
                  <c:v>1497</c:v>
                </c:pt>
                <c:pt idx="53">
                  <c:v>1496</c:v>
                </c:pt>
                <c:pt idx="54">
                  <c:v>1492</c:v>
                </c:pt>
                <c:pt idx="55">
                  <c:v>1484</c:v>
                </c:pt>
                <c:pt idx="56">
                  <c:v>1491</c:v>
                </c:pt>
                <c:pt idx="57">
                  <c:v>1493</c:v>
                </c:pt>
                <c:pt idx="58">
                  <c:v>1494</c:v>
                </c:pt>
                <c:pt idx="59">
                  <c:v>1494</c:v>
                </c:pt>
                <c:pt idx="60">
                  <c:v>1494</c:v>
                </c:pt>
                <c:pt idx="61">
                  <c:v>1494</c:v>
                </c:pt>
                <c:pt idx="62">
                  <c:v>1494</c:v>
                </c:pt>
                <c:pt idx="63">
                  <c:v>1487</c:v>
                </c:pt>
                <c:pt idx="64">
                  <c:v>1485</c:v>
                </c:pt>
                <c:pt idx="65">
                  <c:v>1492</c:v>
                </c:pt>
                <c:pt idx="66">
                  <c:v>1490</c:v>
                </c:pt>
                <c:pt idx="67">
                  <c:v>1495</c:v>
                </c:pt>
              </c:numCache>
            </c:numRef>
          </c:xVal>
          <c:yVal>
            <c:numRef>
              <c:f>'sjr202.65opt2mid'!$C$8:$C$75</c:f>
              <c:numCache>
                <c:formatCode>General</c:formatCode>
                <c:ptCount val="68"/>
                <c:pt idx="0">
                  <c:v>0.59699999999999998</c:v>
                </c:pt>
                <c:pt idx="1">
                  <c:v>1.3779999999999999</c:v>
                </c:pt>
                <c:pt idx="2">
                  <c:v>2.177</c:v>
                </c:pt>
                <c:pt idx="3">
                  <c:v>2.6280000000000001</c:v>
                </c:pt>
                <c:pt idx="4">
                  <c:v>3.1160000000000001</c:v>
                </c:pt>
                <c:pt idx="5">
                  <c:v>4.1379999999999999</c:v>
                </c:pt>
                <c:pt idx="6">
                  <c:v>5.0990000000000002</c:v>
                </c:pt>
                <c:pt idx="7">
                  <c:v>5.0179999999999998</c:v>
                </c:pt>
                <c:pt idx="8">
                  <c:v>6.0410000000000004</c:v>
                </c:pt>
                <c:pt idx="9">
                  <c:v>7.9379999999999997</c:v>
                </c:pt>
                <c:pt idx="10">
                  <c:v>9.7080000000000002</c:v>
                </c:pt>
                <c:pt idx="11">
                  <c:v>9.9809999999999999</c:v>
                </c:pt>
                <c:pt idx="12">
                  <c:v>10.239000000000001</c:v>
                </c:pt>
                <c:pt idx="13">
                  <c:v>10.196</c:v>
                </c:pt>
                <c:pt idx="14">
                  <c:v>10.119</c:v>
                </c:pt>
                <c:pt idx="15">
                  <c:v>9.891</c:v>
                </c:pt>
                <c:pt idx="16">
                  <c:v>9.7439999999999998</c:v>
                </c:pt>
                <c:pt idx="17">
                  <c:v>9.4949999999999992</c:v>
                </c:pt>
                <c:pt idx="18">
                  <c:v>9.01</c:v>
                </c:pt>
                <c:pt idx="19">
                  <c:v>8.7899999999999991</c:v>
                </c:pt>
                <c:pt idx="20">
                  <c:v>7.6859999999999999</c:v>
                </c:pt>
                <c:pt idx="21">
                  <c:v>6.8150000000000004</c:v>
                </c:pt>
                <c:pt idx="22">
                  <c:v>6.3070000000000004</c:v>
                </c:pt>
                <c:pt idx="23">
                  <c:v>5.899</c:v>
                </c:pt>
                <c:pt idx="24">
                  <c:v>6.0220000000000002</c:v>
                </c:pt>
                <c:pt idx="25">
                  <c:v>5.2610000000000001</c:v>
                </c:pt>
                <c:pt idx="26">
                  <c:v>5.3310000000000004</c:v>
                </c:pt>
                <c:pt idx="27">
                  <c:v>5.0670000000000002</c:v>
                </c:pt>
                <c:pt idx="28">
                  <c:v>5.0839999999999996</c:v>
                </c:pt>
                <c:pt idx="29">
                  <c:v>5.2009999999999996</c:v>
                </c:pt>
                <c:pt idx="30">
                  <c:v>5.5179999999999998</c:v>
                </c:pt>
                <c:pt idx="31">
                  <c:v>5.9020000000000001</c:v>
                </c:pt>
                <c:pt idx="32">
                  <c:v>6.0869999999999997</c:v>
                </c:pt>
                <c:pt idx="33">
                  <c:v>6.09</c:v>
                </c:pt>
                <c:pt idx="34">
                  <c:v>6.0910000000000002</c:v>
                </c:pt>
                <c:pt idx="35">
                  <c:v>6.0780000000000003</c:v>
                </c:pt>
                <c:pt idx="36">
                  <c:v>6.0960000000000001</c:v>
                </c:pt>
                <c:pt idx="37">
                  <c:v>6.0970000000000004</c:v>
                </c:pt>
                <c:pt idx="38">
                  <c:v>6.1319999999999997</c:v>
                </c:pt>
                <c:pt idx="39">
                  <c:v>6.1840000000000002</c:v>
                </c:pt>
                <c:pt idx="40">
                  <c:v>6.202</c:v>
                </c:pt>
                <c:pt idx="41">
                  <c:v>6.3869999999999996</c:v>
                </c:pt>
                <c:pt idx="42">
                  <c:v>6.6050000000000004</c:v>
                </c:pt>
                <c:pt idx="43">
                  <c:v>6.14</c:v>
                </c:pt>
                <c:pt idx="44">
                  <c:v>5.2590000000000003</c:v>
                </c:pt>
                <c:pt idx="45">
                  <c:v>4.3280000000000003</c:v>
                </c:pt>
                <c:pt idx="46">
                  <c:v>3.2789999999999999</c:v>
                </c:pt>
                <c:pt idx="47">
                  <c:v>2.8079999999999998</c:v>
                </c:pt>
                <c:pt idx="48">
                  <c:v>2.6459999999999999</c:v>
                </c:pt>
                <c:pt idx="49">
                  <c:v>2.226</c:v>
                </c:pt>
                <c:pt idx="50">
                  <c:v>0.56999999999999995</c:v>
                </c:pt>
                <c:pt idx="51">
                  <c:v>0.80800000000000005</c:v>
                </c:pt>
                <c:pt idx="52">
                  <c:v>0.77500000000000002</c:v>
                </c:pt>
                <c:pt idx="53">
                  <c:v>1.0780000000000001</c:v>
                </c:pt>
                <c:pt idx="54">
                  <c:v>3.1469999999999998</c:v>
                </c:pt>
                <c:pt idx="55">
                  <c:v>4.7220000000000004</c:v>
                </c:pt>
                <c:pt idx="56">
                  <c:v>6.2119999999999997</c:v>
                </c:pt>
                <c:pt idx="57">
                  <c:v>7.3310000000000004</c:v>
                </c:pt>
                <c:pt idx="58">
                  <c:v>7.44</c:v>
                </c:pt>
                <c:pt idx="59">
                  <c:v>7.3869999999999996</c:v>
                </c:pt>
                <c:pt idx="60">
                  <c:v>7.3849999999999998</c:v>
                </c:pt>
                <c:pt idx="61">
                  <c:v>7.3979999999999997</c:v>
                </c:pt>
                <c:pt idx="62">
                  <c:v>7.3940000000000001</c:v>
                </c:pt>
                <c:pt idx="63">
                  <c:v>7.3710000000000004</c:v>
                </c:pt>
                <c:pt idx="64">
                  <c:v>7.399</c:v>
                </c:pt>
                <c:pt idx="65">
                  <c:v>7.46</c:v>
                </c:pt>
                <c:pt idx="66">
                  <c:v>7.3540000000000001</c:v>
                </c:pt>
                <c:pt idx="67">
                  <c:v>5.45</c:v>
                </c:pt>
              </c:numCache>
            </c:numRef>
          </c:yVal>
        </c:ser>
        <c:axId val="63038976"/>
        <c:axId val="63040896"/>
      </c:scatterChart>
      <c:valAx>
        <c:axId val="63038976"/>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3040896"/>
        <c:crosses val="autoZero"/>
        <c:crossBetween val="midCat"/>
      </c:valAx>
      <c:valAx>
        <c:axId val="63040896"/>
        <c:scaling>
          <c:orientation val="minMax"/>
        </c:scaling>
        <c:axPos val="l"/>
        <c:title>
          <c:tx>
            <c:rich>
              <a:bodyPr/>
              <a:lstStyle/>
              <a:p>
                <a:pPr>
                  <a:defRPr/>
                </a:pPr>
                <a:r>
                  <a:rPr lang="en-US"/>
                  <a:t>Water depth, ft</a:t>
                </a:r>
              </a:p>
            </c:rich>
          </c:tx>
          <c:layout>
            <c:manualLayout>
              <c:xMode val="edge"/>
              <c:yMode val="edge"/>
              <c:x val="1.9417475728155373E-2"/>
              <c:y val="0.423788172063218"/>
            </c:manualLayout>
          </c:layout>
        </c:title>
        <c:numFmt formatCode="General" sourceLinked="1"/>
        <c:majorTickMark val="none"/>
        <c:tickLblPos val="nextTo"/>
        <c:crossAx val="6303897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202.65(4):  Water temperature profile</a:t>
            </a:r>
          </a:p>
        </c:rich>
      </c:tx>
      <c:layout/>
    </c:title>
    <c:plotArea>
      <c:layout/>
      <c:scatterChart>
        <c:scatterStyle val="lineMarker"/>
        <c:ser>
          <c:idx val="0"/>
          <c:order val="0"/>
          <c:spPr>
            <a:ln w="28575">
              <a:noFill/>
            </a:ln>
          </c:spPr>
          <c:xVal>
            <c:numRef>
              <c:f>'sjr202.65(4)_"opt1Up"'!$B$15:$B$63</c:f>
              <c:numCache>
                <c:formatCode>General</c:formatCode>
                <c:ptCount val="49"/>
                <c:pt idx="0">
                  <c:v>79.58</c:v>
                </c:pt>
                <c:pt idx="1">
                  <c:v>79.900000000000006</c:v>
                </c:pt>
                <c:pt idx="2">
                  <c:v>79.92</c:v>
                </c:pt>
                <c:pt idx="3">
                  <c:v>79.88</c:v>
                </c:pt>
                <c:pt idx="4">
                  <c:v>78.150000000000006</c:v>
                </c:pt>
                <c:pt idx="5">
                  <c:v>77.73</c:v>
                </c:pt>
                <c:pt idx="6">
                  <c:v>77.430000000000007</c:v>
                </c:pt>
                <c:pt idx="7">
                  <c:v>76.75</c:v>
                </c:pt>
                <c:pt idx="8">
                  <c:v>76.67</c:v>
                </c:pt>
                <c:pt idx="9">
                  <c:v>76.66</c:v>
                </c:pt>
                <c:pt idx="10">
                  <c:v>76.67</c:v>
                </c:pt>
                <c:pt idx="11">
                  <c:v>76.59</c:v>
                </c:pt>
                <c:pt idx="12">
                  <c:v>76.56</c:v>
                </c:pt>
                <c:pt idx="13">
                  <c:v>76.55</c:v>
                </c:pt>
                <c:pt idx="14">
                  <c:v>76.53</c:v>
                </c:pt>
                <c:pt idx="15">
                  <c:v>76.52</c:v>
                </c:pt>
                <c:pt idx="16">
                  <c:v>76.52</c:v>
                </c:pt>
                <c:pt idx="17">
                  <c:v>76.52</c:v>
                </c:pt>
                <c:pt idx="18">
                  <c:v>76.5</c:v>
                </c:pt>
                <c:pt idx="19">
                  <c:v>76.62</c:v>
                </c:pt>
                <c:pt idx="20">
                  <c:v>76.55</c:v>
                </c:pt>
                <c:pt idx="21">
                  <c:v>76.540000000000006</c:v>
                </c:pt>
                <c:pt idx="22">
                  <c:v>76.52</c:v>
                </c:pt>
                <c:pt idx="23">
                  <c:v>76.52</c:v>
                </c:pt>
                <c:pt idx="24">
                  <c:v>76.510000000000005</c:v>
                </c:pt>
                <c:pt idx="25">
                  <c:v>76.5</c:v>
                </c:pt>
                <c:pt idx="26">
                  <c:v>76.489999999999995</c:v>
                </c:pt>
                <c:pt idx="27">
                  <c:v>76.5</c:v>
                </c:pt>
                <c:pt idx="28">
                  <c:v>76.48</c:v>
                </c:pt>
                <c:pt idx="29">
                  <c:v>76.489999999999995</c:v>
                </c:pt>
                <c:pt idx="30">
                  <c:v>76.489999999999995</c:v>
                </c:pt>
                <c:pt idx="31">
                  <c:v>76.430000000000007</c:v>
                </c:pt>
                <c:pt idx="32">
                  <c:v>76.37</c:v>
                </c:pt>
                <c:pt idx="33">
                  <c:v>76.349999999999994</c:v>
                </c:pt>
                <c:pt idx="34">
                  <c:v>76.34</c:v>
                </c:pt>
                <c:pt idx="35">
                  <c:v>76.33</c:v>
                </c:pt>
                <c:pt idx="36">
                  <c:v>76.34</c:v>
                </c:pt>
                <c:pt idx="37">
                  <c:v>76.33</c:v>
                </c:pt>
                <c:pt idx="38">
                  <c:v>76.319999999999993</c:v>
                </c:pt>
                <c:pt idx="39">
                  <c:v>76.349999999999994</c:v>
                </c:pt>
                <c:pt idx="40">
                  <c:v>76.36</c:v>
                </c:pt>
                <c:pt idx="41">
                  <c:v>76.41</c:v>
                </c:pt>
                <c:pt idx="42">
                  <c:v>76.55</c:v>
                </c:pt>
                <c:pt idx="43">
                  <c:v>76.69</c:v>
                </c:pt>
                <c:pt idx="44">
                  <c:v>77.099999999999994</c:v>
                </c:pt>
                <c:pt idx="45">
                  <c:v>77.2</c:v>
                </c:pt>
                <c:pt idx="46">
                  <c:v>77.19</c:v>
                </c:pt>
                <c:pt idx="47">
                  <c:v>77.17</c:v>
                </c:pt>
                <c:pt idx="48">
                  <c:v>77.239999999999995</c:v>
                </c:pt>
              </c:numCache>
            </c:numRef>
          </c:xVal>
          <c:yVal>
            <c:numRef>
              <c:f>'sjr202.65(4)_"opt1Up"'!$C$15:$C$63</c:f>
              <c:numCache>
                <c:formatCode>General</c:formatCode>
                <c:ptCount val="49"/>
                <c:pt idx="0">
                  <c:v>9.2999999999999999E-2</c:v>
                </c:pt>
                <c:pt idx="1">
                  <c:v>7.8E-2</c:v>
                </c:pt>
                <c:pt idx="2">
                  <c:v>0.115</c:v>
                </c:pt>
                <c:pt idx="3">
                  <c:v>0.54200000000000004</c:v>
                </c:pt>
                <c:pt idx="4">
                  <c:v>2.4780000000000002</c:v>
                </c:pt>
                <c:pt idx="5">
                  <c:v>3.7</c:v>
                </c:pt>
                <c:pt idx="6">
                  <c:v>5.3129999999999997</c:v>
                </c:pt>
                <c:pt idx="7">
                  <c:v>6.15</c:v>
                </c:pt>
                <c:pt idx="8">
                  <c:v>7.8460000000000001</c:v>
                </c:pt>
                <c:pt idx="9">
                  <c:v>8.0489999999999995</c:v>
                </c:pt>
                <c:pt idx="10">
                  <c:v>8.0879999999999992</c:v>
                </c:pt>
                <c:pt idx="11">
                  <c:v>8.0980000000000008</c:v>
                </c:pt>
                <c:pt idx="12">
                  <c:v>8.1069999999999993</c:v>
                </c:pt>
                <c:pt idx="13">
                  <c:v>8.1159999999999997</c:v>
                </c:pt>
                <c:pt idx="14">
                  <c:v>8.125</c:v>
                </c:pt>
                <c:pt idx="15">
                  <c:v>8.1329999999999991</c:v>
                </c:pt>
                <c:pt idx="16">
                  <c:v>8.141</c:v>
                </c:pt>
                <c:pt idx="17">
                  <c:v>8.1479999999999997</c:v>
                </c:pt>
                <c:pt idx="18">
                  <c:v>8.1549999999999994</c:v>
                </c:pt>
                <c:pt idx="19">
                  <c:v>8.077</c:v>
                </c:pt>
                <c:pt idx="20">
                  <c:v>7.9340000000000002</c:v>
                </c:pt>
                <c:pt idx="21">
                  <c:v>8.09</c:v>
                </c:pt>
                <c:pt idx="22">
                  <c:v>8.0969999999999995</c:v>
                </c:pt>
                <c:pt idx="23">
                  <c:v>8.0850000000000009</c:v>
                </c:pt>
                <c:pt idx="24">
                  <c:v>8.09</c:v>
                </c:pt>
                <c:pt idx="25">
                  <c:v>8.0449999999999999</c:v>
                </c:pt>
                <c:pt idx="26">
                  <c:v>8.0329999999999995</c:v>
                </c:pt>
                <c:pt idx="27">
                  <c:v>8.0030000000000001</c:v>
                </c:pt>
                <c:pt idx="28">
                  <c:v>8.0069999999999997</c:v>
                </c:pt>
                <c:pt idx="29">
                  <c:v>7.7439999999999998</c:v>
                </c:pt>
                <c:pt idx="30">
                  <c:v>8.0129999999999999</c:v>
                </c:pt>
                <c:pt idx="31">
                  <c:v>7.9329999999999998</c:v>
                </c:pt>
                <c:pt idx="32">
                  <c:v>7.9359999999999999</c:v>
                </c:pt>
                <c:pt idx="33">
                  <c:v>7.9390000000000001</c:v>
                </c:pt>
                <c:pt idx="34">
                  <c:v>7.9080000000000004</c:v>
                </c:pt>
                <c:pt idx="35">
                  <c:v>7.9269999999999996</c:v>
                </c:pt>
                <c:pt idx="36">
                  <c:v>7.9290000000000003</c:v>
                </c:pt>
                <c:pt idx="37">
                  <c:v>7.915</c:v>
                </c:pt>
                <c:pt idx="38">
                  <c:v>7.617</c:v>
                </c:pt>
                <c:pt idx="39">
                  <c:v>7.2359999999999998</c:v>
                </c:pt>
                <c:pt idx="40">
                  <c:v>6.6550000000000002</c:v>
                </c:pt>
                <c:pt idx="41">
                  <c:v>5.9569999999999999</c:v>
                </c:pt>
                <c:pt idx="42">
                  <c:v>5.66</c:v>
                </c:pt>
                <c:pt idx="43">
                  <c:v>5.26</c:v>
                </c:pt>
                <c:pt idx="44">
                  <c:v>5.1580000000000004</c:v>
                </c:pt>
                <c:pt idx="45">
                  <c:v>4.99</c:v>
                </c:pt>
                <c:pt idx="46">
                  <c:v>5.0190000000000001</c:v>
                </c:pt>
                <c:pt idx="47">
                  <c:v>5.0140000000000002</c:v>
                </c:pt>
                <c:pt idx="48">
                  <c:v>2.5950000000000002</c:v>
                </c:pt>
              </c:numCache>
            </c:numRef>
          </c:yVal>
        </c:ser>
        <c:axId val="63057280"/>
        <c:axId val="63084032"/>
      </c:scatterChart>
      <c:valAx>
        <c:axId val="6305728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3084032"/>
        <c:crosses val="autoZero"/>
        <c:crossBetween val="midCat"/>
      </c:valAx>
      <c:valAx>
        <c:axId val="63084032"/>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63057280"/>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202.65(4): </a:t>
            </a:r>
            <a:r>
              <a:rPr lang="en-US" baseline="0"/>
              <a:t> Conductivity profile</a:t>
            </a:r>
            <a:endParaRPr lang="en-US"/>
          </a:p>
        </c:rich>
      </c:tx>
      <c:layout/>
    </c:title>
    <c:plotArea>
      <c:layout/>
      <c:scatterChart>
        <c:scatterStyle val="lineMarker"/>
        <c:ser>
          <c:idx val="0"/>
          <c:order val="0"/>
          <c:spPr>
            <a:ln w="28575">
              <a:noFill/>
            </a:ln>
          </c:spPr>
          <c:xVal>
            <c:numRef>
              <c:f>'sjr202.65(4)_"opt1Up"'!$E$15:$E$63</c:f>
              <c:numCache>
                <c:formatCode>General</c:formatCode>
                <c:ptCount val="49"/>
                <c:pt idx="0">
                  <c:v>1509</c:v>
                </c:pt>
                <c:pt idx="1">
                  <c:v>1505</c:v>
                </c:pt>
                <c:pt idx="2">
                  <c:v>1502</c:v>
                </c:pt>
                <c:pt idx="3">
                  <c:v>1493</c:v>
                </c:pt>
                <c:pt idx="4">
                  <c:v>1493</c:v>
                </c:pt>
                <c:pt idx="5">
                  <c:v>1496</c:v>
                </c:pt>
                <c:pt idx="6">
                  <c:v>1480</c:v>
                </c:pt>
                <c:pt idx="7">
                  <c:v>1485</c:v>
                </c:pt>
                <c:pt idx="8">
                  <c:v>1485</c:v>
                </c:pt>
                <c:pt idx="9">
                  <c:v>1488</c:v>
                </c:pt>
                <c:pt idx="10">
                  <c:v>1488</c:v>
                </c:pt>
                <c:pt idx="11">
                  <c:v>1489</c:v>
                </c:pt>
                <c:pt idx="12">
                  <c:v>1490</c:v>
                </c:pt>
                <c:pt idx="13">
                  <c:v>1490</c:v>
                </c:pt>
                <c:pt idx="14">
                  <c:v>1490</c:v>
                </c:pt>
                <c:pt idx="15">
                  <c:v>1489</c:v>
                </c:pt>
                <c:pt idx="16">
                  <c:v>1490</c:v>
                </c:pt>
                <c:pt idx="17">
                  <c:v>1490</c:v>
                </c:pt>
                <c:pt idx="18">
                  <c:v>1491</c:v>
                </c:pt>
                <c:pt idx="19">
                  <c:v>1464</c:v>
                </c:pt>
                <c:pt idx="20">
                  <c:v>1483</c:v>
                </c:pt>
                <c:pt idx="21">
                  <c:v>1455</c:v>
                </c:pt>
                <c:pt idx="22">
                  <c:v>1454</c:v>
                </c:pt>
                <c:pt idx="23">
                  <c:v>1452</c:v>
                </c:pt>
                <c:pt idx="24">
                  <c:v>1451</c:v>
                </c:pt>
                <c:pt idx="25">
                  <c:v>1449</c:v>
                </c:pt>
                <c:pt idx="26">
                  <c:v>1441</c:v>
                </c:pt>
                <c:pt idx="27">
                  <c:v>1434</c:v>
                </c:pt>
                <c:pt idx="28">
                  <c:v>1407</c:v>
                </c:pt>
                <c:pt idx="29">
                  <c:v>1394</c:v>
                </c:pt>
                <c:pt idx="30">
                  <c:v>1469</c:v>
                </c:pt>
                <c:pt idx="31">
                  <c:v>1494</c:v>
                </c:pt>
                <c:pt idx="32">
                  <c:v>1495</c:v>
                </c:pt>
                <c:pt idx="33">
                  <c:v>1496</c:v>
                </c:pt>
                <c:pt idx="34">
                  <c:v>1496</c:v>
                </c:pt>
                <c:pt idx="35">
                  <c:v>1497</c:v>
                </c:pt>
                <c:pt idx="36">
                  <c:v>1497</c:v>
                </c:pt>
                <c:pt idx="37">
                  <c:v>1497</c:v>
                </c:pt>
                <c:pt idx="38">
                  <c:v>1496</c:v>
                </c:pt>
                <c:pt idx="39">
                  <c:v>1498</c:v>
                </c:pt>
                <c:pt idx="40">
                  <c:v>1501</c:v>
                </c:pt>
                <c:pt idx="41">
                  <c:v>1466</c:v>
                </c:pt>
                <c:pt idx="42">
                  <c:v>1481</c:v>
                </c:pt>
                <c:pt idx="43">
                  <c:v>1495</c:v>
                </c:pt>
                <c:pt idx="44">
                  <c:v>1489</c:v>
                </c:pt>
                <c:pt idx="45">
                  <c:v>1491</c:v>
                </c:pt>
                <c:pt idx="46">
                  <c:v>1488</c:v>
                </c:pt>
                <c:pt idx="47">
                  <c:v>1490</c:v>
                </c:pt>
                <c:pt idx="48">
                  <c:v>1498</c:v>
                </c:pt>
              </c:numCache>
            </c:numRef>
          </c:xVal>
          <c:yVal>
            <c:numRef>
              <c:f>'sjr202.65(4)_"opt1Up"'!$C$15:$C$63</c:f>
              <c:numCache>
                <c:formatCode>General</c:formatCode>
                <c:ptCount val="49"/>
                <c:pt idx="0">
                  <c:v>9.2999999999999999E-2</c:v>
                </c:pt>
                <c:pt idx="1">
                  <c:v>7.8E-2</c:v>
                </c:pt>
                <c:pt idx="2">
                  <c:v>0.115</c:v>
                </c:pt>
                <c:pt idx="3">
                  <c:v>0.54200000000000004</c:v>
                </c:pt>
                <c:pt idx="4">
                  <c:v>2.4780000000000002</c:v>
                </c:pt>
                <c:pt idx="5">
                  <c:v>3.7</c:v>
                </c:pt>
                <c:pt idx="6">
                  <c:v>5.3129999999999997</c:v>
                </c:pt>
                <c:pt idx="7">
                  <c:v>6.15</c:v>
                </c:pt>
                <c:pt idx="8">
                  <c:v>7.8460000000000001</c:v>
                </c:pt>
                <c:pt idx="9">
                  <c:v>8.0489999999999995</c:v>
                </c:pt>
                <c:pt idx="10">
                  <c:v>8.0879999999999992</c:v>
                </c:pt>
                <c:pt idx="11">
                  <c:v>8.0980000000000008</c:v>
                </c:pt>
                <c:pt idx="12">
                  <c:v>8.1069999999999993</c:v>
                </c:pt>
                <c:pt idx="13">
                  <c:v>8.1159999999999997</c:v>
                </c:pt>
                <c:pt idx="14">
                  <c:v>8.125</c:v>
                </c:pt>
                <c:pt idx="15">
                  <c:v>8.1329999999999991</c:v>
                </c:pt>
                <c:pt idx="16">
                  <c:v>8.141</c:v>
                </c:pt>
                <c:pt idx="17">
                  <c:v>8.1479999999999997</c:v>
                </c:pt>
                <c:pt idx="18">
                  <c:v>8.1549999999999994</c:v>
                </c:pt>
                <c:pt idx="19">
                  <c:v>8.077</c:v>
                </c:pt>
                <c:pt idx="20">
                  <c:v>7.9340000000000002</c:v>
                </c:pt>
                <c:pt idx="21">
                  <c:v>8.09</c:v>
                </c:pt>
                <c:pt idx="22">
                  <c:v>8.0969999999999995</c:v>
                </c:pt>
                <c:pt idx="23">
                  <c:v>8.0850000000000009</c:v>
                </c:pt>
                <c:pt idx="24">
                  <c:v>8.09</c:v>
                </c:pt>
                <c:pt idx="25">
                  <c:v>8.0449999999999999</c:v>
                </c:pt>
                <c:pt idx="26">
                  <c:v>8.0329999999999995</c:v>
                </c:pt>
                <c:pt idx="27">
                  <c:v>8.0030000000000001</c:v>
                </c:pt>
                <c:pt idx="28">
                  <c:v>8.0069999999999997</c:v>
                </c:pt>
                <c:pt idx="29">
                  <c:v>7.7439999999999998</c:v>
                </c:pt>
                <c:pt idx="30">
                  <c:v>8.0129999999999999</c:v>
                </c:pt>
                <c:pt idx="31">
                  <c:v>7.9329999999999998</c:v>
                </c:pt>
                <c:pt idx="32">
                  <c:v>7.9359999999999999</c:v>
                </c:pt>
                <c:pt idx="33">
                  <c:v>7.9390000000000001</c:v>
                </c:pt>
                <c:pt idx="34">
                  <c:v>7.9080000000000004</c:v>
                </c:pt>
                <c:pt idx="35">
                  <c:v>7.9269999999999996</c:v>
                </c:pt>
                <c:pt idx="36">
                  <c:v>7.9290000000000003</c:v>
                </c:pt>
                <c:pt idx="37">
                  <c:v>7.915</c:v>
                </c:pt>
                <c:pt idx="38">
                  <c:v>7.617</c:v>
                </c:pt>
                <c:pt idx="39">
                  <c:v>7.2359999999999998</c:v>
                </c:pt>
                <c:pt idx="40">
                  <c:v>6.6550000000000002</c:v>
                </c:pt>
                <c:pt idx="41">
                  <c:v>5.9569999999999999</c:v>
                </c:pt>
                <c:pt idx="42">
                  <c:v>5.66</c:v>
                </c:pt>
                <c:pt idx="43">
                  <c:v>5.26</c:v>
                </c:pt>
                <c:pt idx="44">
                  <c:v>5.1580000000000004</c:v>
                </c:pt>
                <c:pt idx="45">
                  <c:v>4.99</c:v>
                </c:pt>
                <c:pt idx="46">
                  <c:v>5.0190000000000001</c:v>
                </c:pt>
                <c:pt idx="47">
                  <c:v>5.0140000000000002</c:v>
                </c:pt>
                <c:pt idx="48">
                  <c:v>2.5950000000000002</c:v>
                </c:pt>
              </c:numCache>
            </c:numRef>
          </c:yVal>
        </c:ser>
        <c:axId val="63120512"/>
        <c:axId val="63122432"/>
      </c:scatterChart>
      <c:valAx>
        <c:axId val="63120512"/>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3122432"/>
        <c:crosses val="autoZero"/>
        <c:crossBetween val="midCat"/>
      </c:valAx>
      <c:valAx>
        <c:axId val="63122432"/>
        <c:scaling>
          <c:orientation val="minMax"/>
        </c:scaling>
        <c:axPos val="l"/>
        <c:title>
          <c:tx>
            <c:rich>
              <a:bodyPr/>
              <a:lstStyle/>
              <a:p>
                <a:pPr>
                  <a:defRPr/>
                </a:pPr>
                <a:r>
                  <a:rPr lang="en-US"/>
                  <a:t>Water depth, ft</a:t>
                </a:r>
              </a:p>
            </c:rich>
          </c:tx>
          <c:layout/>
        </c:title>
        <c:numFmt formatCode="General" sourceLinked="1"/>
        <c:majorTickMark val="none"/>
        <c:tickLblPos val="nextTo"/>
        <c:crossAx val="63120512"/>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201.72:</a:t>
            </a:r>
            <a:r>
              <a:rPr lang="en-US" baseline="0"/>
              <a:t>  Water temperature profile</a:t>
            </a:r>
            <a:endParaRPr lang="en-US"/>
          </a:p>
        </c:rich>
      </c:tx>
      <c:layout/>
    </c:title>
    <c:plotArea>
      <c:layout/>
      <c:scatterChart>
        <c:scatterStyle val="lineMarker"/>
        <c:ser>
          <c:idx val="0"/>
          <c:order val="0"/>
          <c:spPr>
            <a:ln w="28575">
              <a:noFill/>
            </a:ln>
          </c:spPr>
          <c:xVal>
            <c:numRef>
              <c:f>'sjr201.72'!$D$30:$D$131</c:f>
              <c:numCache>
                <c:formatCode>General</c:formatCode>
                <c:ptCount val="102"/>
                <c:pt idx="0">
                  <c:v>88.07</c:v>
                </c:pt>
                <c:pt idx="1">
                  <c:v>87.35</c:v>
                </c:pt>
                <c:pt idx="2">
                  <c:v>84.68</c:v>
                </c:pt>
                <c:pt idx="3">
                  <c:v>84.47</c:v>
                </c:pt>
                <c:pt idx="4">
                  <c:v>84.27</c:v>
                </c:pt>
                <c:pt idx="5">
                  <c:v>84.12</c:v>
                </c:pt>
                <c:pt idx="6">
                  <c:v>84.02</c:v>
                </c:pt>
                <c:pt idx="7">
                  <c:v>84</c:v>
                </c:pt>
                <c:pt idx="8">
                  <c:v>84.02</c:v>
                </c:pt>
                <c:pt idx="9">
                  <c:v>84.09</c:v>
                </c:pt>
                <c:pt idx="10">
                  <c:v>84.11</c:v>
                </c:pt>
                <c:pt idx="11">
                  <c:v>84.03</c:v>
                </c:pt>
                <c:pt idx="12">
                  <c:v>84.03</c:v>
                </c:pt>
                <c:pt idx="13">
                  <c:v>84.03</c:v>
                </c:pt>
                <c:pt idx="14">
                  <c:v>84.38</c:v>
                </c:pt>
                <c:pt idx="15">
                  <c:v>84.89</c:v>
                </c:pt>
                <c:pt idx="16">
                  <c:v>84.09</c:v>
                </c:pt>
                <c:pt idx="17">
                  <c:v>84.38</c:v>
                </c:pt>
                <c:pt idx="18">
                  <c:v>84.37</c:v>
                </c:pt>
                <c:pt idx="19">
                  <c:v>83.86</c:v>
                </c:pt>
                <c:pt idx="20">
                  <c:v>84.54</c:v>
                </c:pt>
                <c:pt idx="21">
                  <c:v>84.67</c:v>
                </c:pt>
                <c:pt idx="22">
                  <c:v>84.57</c:v>
                </c:pt>
                <c:pt idx="23">
                  <c:v>83.71</c:v>
                </c:pt>
                <c:pt idx="24">
                  <c:v>85.67</c:v>
                </c:pt>
                <c:pt idx="25">
                  <c:v>83.56</c:v>
                </c:pt>
                <c:pt idx="26">
                  <c:v>83.99</c:v>
                </c:pt>
                <c:pt idx="27">
                  <c:v>84.55</c:v>
                </c:pt>
                <c:pt idx="28">
                  <c:v>84.23</c:v>
                </c:pt>
                <c:pt idx="29">
                  <c:v>84.41</c:v>
                </c:pt>
                <c:pt idx="30">
                  <c:v>84.19</c:v>
                </c:pt>
                <c:pt idx="31">
                  <c:v>84.45</c:v>
                </c:pt>
                <c:pt idx="32">
                  <c:v>84.4</c:v>
                </c:pt>
                <c:pt idx="33">
                  <c:v>84.62</c:v>
                </c:pt>
                <c:pt idx="34">
                  <c:v>84.52</c:v>
                </c:pt>
                <c:pt idx="35">
                  <c:v>84.82</c:v>
                </c:pt>
                <c:pt idx="36">
                  <c:v>84.81</c:v>
                </c:pt>
                <c:pt idx="37">
                  <c:v>84.55</c:v>
                </c:pt>
                <c:pt idx="38">
                  <c:v>84.64</c:v>
                </c:pt>
                <c:pt idx="39">
                  <c:v>84.81</c:v>
                </c:pt>
                <c:pt idx="40">
                  <c:v>84.75</c:v>
                </c:pt>
                <c:pt idx="41">
                  <c:v>84.56</c:v>
                </c:pt>
                <c:pt idx="42">
                  <c:v>84.36</c:v>
                </c:pt>
                <c:pt idx="43">
                  <c:v>84.31</c:v>
                </c:pt>
                <c:pt idx="44">
                  <c:v>84.67</c:v>
                </c:pt>
                <c:pt idx="45">
                  <c:v>84.25</c:v>
                </c:pt>
                <c:pt idx="46">
                  <c:v>83.89</c:v>
                </c:pt>
                <c:pt idx="47">
                  <c:v>83.75</c:v>
                </c:pt>
                <c:pt idx="48">
                  <c:v>83.85</c:v>
                </c:pt>
                <c:pt idx="49">
                  <c:v>84.29</c:v>
                </c:pt>
                <c:pt idx="50">
                  <c:v>84.67</c:v>
                </c:pt>
                <c:pt idx="51">
                  <c:v>84.74</c:v>
                </c:pt>
                <c:pt idx="52">
                  <c:v>84.9</c:v>
                </c:pt>
                <c:pt idx="53">
                  <c:v>87.6</c:v>
                </c:pt>
                <c:pt idx="54">
                  <c:v>86.81</c:v>
                </c:pt>
                <c:pt idx="55">
                  <c:v>87.21</c:v>
                </c:pt>
                <c:pt idx="56">
                  <c:v>86.14</c:v>
                </c:pt>
                <c:pt idx="57">
                  <c:v>85.68</c:v>
                </c:pt>
                <c:pt idx="58">
                  <c:v>82.36</c:v>
                </c:pt>
                <c:pt idx="59">
                  <c:v>82.24</c:v>
                </c:pt>
                <c:pt idx="60">
                  <c:v>82.97</c:v>
                </c:pt>
                <c:pt idx="61">
                  <c:v>82.82</c:v>
                </c:pt>
                <c:pt idx="62">
                  <c:v>82.07</c:v>
                </c:pt>
                <c:pt idx="63">
                  <c:v>82.04</c:v>
                </c:pt>
                <c:pt idx="64">
                  <c:v>82.56</c:v>
                </c:pt>
                <c:pt idx="65">
                  <c:v>82.63</c:v>
                </c:pt>
                <c:pt idx="66">
                  <c:v>83.08</c:v>
                </c:pt>
                <c:pt idx="67">
                  <c:v>83.53</c:v>
                </c:pt>
                <c:pt idx="68">
                  <c:v>83.49</c:v>
                </c:pt>
                <c:pt idx="69">
                  <c:v>83.6</c:v>
                </c:pt>
                <c:pt idx="70">
                  <c:v>84.13</c:v>
                </c:pt>
                <c:pt idx="71">
                  <c:v>85.44</c:v>
                </c:pt>
                <c:pt idx="72">
                  <c:v>87.08</c:v>
                </c:pt>
                <c:pt idx="73">
                  <c:v>86.38</c:v>
                </c:pt>
                <c:pt idx="74">
                  <c:v>85.94</c:v>
                </c:pt>
                <c:pt idx="75">
                  <c:v>85.53</c:v>
                </c:pt>
                <c:pt idx="76">
                  <c:v>84.94</c:v>
                </c:pt>
                <c:pt idx="77">
                  <c:v>84.49</c:v>
                </c:pt>
                <c:pt idx="78">
                  <c:v>84.22</c:v>
                </c:pt>
                <c:pt idx="79">
                  <c:v>82.69</c:v>
                </c:pt>
                <c:pt idx="80">
                  <c:v>81.95</c:v>
                </c:pt>
                <c:pt idx="81">
                  <c:v>81.7</c:v>
                </c:pt>
                <c:pt idx="82">
                  <c:v>81.62</c:v>
                </c:pt>
                <c:pt idx="83">
                  <c:v>81.459999999999994</c:v>
                </c:pt>
                <c:pt idx="84">
                  <c:v>81.38</c:v>
                </c:pt>
                <c:pt idx="85">
                  <c:v>81.38</c:v>
                </c:pt>
                <c:pt idx="86">
                  <c:v>81.31</c:v>
                </c:pt>
                <c:pt idx="87">
                  <c:v>81.290000000000006</c:v>
                </c:pt>
                <c:pt idx="88">
                  <c:v>81.27</c:v>
                </c:pt>
                <c:pt idx="89">
                  <c:v>81.27</c:v>
                </c:pt>
                <c:pt idx="90">
                  <c:v>81.14</c:v>
                </c:pt>
                <c:pt idx="91">
                  <c:v>81.11</c:v>
                </c:pt>
                <c:pt idx="92">
                  <c:v>81.11</c:v>
                </c:pt>
                <c:pt idx="93">
                  <c:v>81.11</c:v>
                </c:pt>
                <c:pt idx="94">
                  <c:v>81.11</c:v>
                </c:pt>
                <c:pt idx="95">
                  <c:v>81.13</c:v>
                </c:pt>
                <c:pt idx="96">
                  <c:v>81.13</c:v>
                </c:pt>
                <c:pt idx="97">
                  <c:v>81.16</c:v>
                </c:pt>
                <c:pt idx="98">
                  <c:v>81.17</c:v>
                </c:pt>
                <c:pt idx="99">
                  <c:v>81.180000000000007</c:v>
                </c:pt>
                <c:pt idx="100">
                  <c:v>81.17</c:v>
                </c:pt>
                <c:pt idx="101">
                  <c:v>81.180000000000007</c:v>
                </c:pt>
              </c:numCache>
            </c:numRef>
          </c:xVal>
          <c:yVal>
            <c:numRef>
              <c:f>'sjr201.72'!$E$30:$E$131</c:f>
              <c:numCache>
                <c:formatCode>General</c:formatCode>
                <c:ptCount val="102"/>
                <c:pt idx="0">
                  <c:v>0.98899999999999999</c:v>
                </c:pt>
                <c:pt idx="1">
                  <c:v>3.9660000000000002</c:v>
                </c:pt>
                <c:pt idx="2">
                  <c:v>3.7530000000000001</c:v>
                </c:pt>
                <c:pt idx="3">
                  <c:v>5.0519999999999996</c:v>
                </c:pt>
                <c:pt idx="4">
                  <c:v>4.9539999999999997</c:v>
                </c:pt>
                <c:pt idx="5">
                  <c:v>4.9509999999999996</c:v>
                </c:pt>
                <c:pt idx="6">
                  <c:v>4.9569999999999999</c:v>
                </c:pt>
                <c:pt idx="7">
                  <c:v>4.968</c:v>
                </c:pt>
                <c:pt idx="8">
                  <c:v>4.9480000000000004</c:v>
                </c:pt>
                <c:pt idx="9">
                  <c:v>4.9960000000000004</c:v>
                </c:pt>
                <c:pt idx="10">
                  <c:v>4.9950000000000001</c:v>
                </c:pt>
                <c:pt idx="11">
                  <c:v>4.7789999999999999</c:v>
                </c:pt>
                <c:pt idx="12">
                  <c:v>5.0460000000000003</c:v>
                </c:pt>
                <c:pt idx="13">
                  <c:v>4.5659999999999998</c:v>
                </c:pt>
                <c:pt idx="14">
                  <c:v>3.2869999999999999</c:v>
                </c:pt>
                <c:pt idx="15">
                  <c:v>5.0659999999999998</c:v>
                </c:pt>
                <c:pt idx="16">
                  <c:v>3.3980000000000001</c:v>
                </c:pt>
                <c:pt idx="17">
                  <c:v>3.577</c:v>
                </c:pt>
                <c:pt idx="18">
                  <c:v>4.7210000000000001</c:v>
                </c:pt>
                <c:pt idx="19">
                  <c:v>3.7389999999999999</c:v>
                </c:pt>
                <c:pt idx="20">
                  <c:v>4.4870000000000001</c:v>
                </c:pt>
                <c:pt idx="21">
                  <c:v>4.5819999999999999</c:v>
                </c:pt>
                <c:pt idx="22">
                  <c:v>2.448</c:v>
                </c:pt>
                <c:pt idx="23">
                  <c:v>4.3730000000000002</c:v>
                </c:pt>
                <c:pt idx="24">
                  <c:v>4.7</c:v>
                </c:pt>
                <c:pt idx="25">
                  <c:v>4.5759999999999996</c:v>
                </c:pt>
                <c:pt idx="26">
                  <c:v>4.6689999999999996</c:v>
                </c:pt>
                <c:pt idx="27">
                  <c:v>3.9689999999999999</c:v>
                </c:pt>
                <c:pt idx="28">
                  <c:v>4.3529999999999998</c:v>
                </c:pt>
                <c:pt idx="29">
                  <c:v>4.556</c:v>
                </c:pt>
                <c:pt idx="30">
                  <c:v>4.2919999999999998</c:v>
                </c:pt>
                <c:pt idx="31">
                  <c:v>3.46</c:v>
                </c:pt>
                <c:pt idx="32">
                  <c:v>4.1710000000000003</c:v>
                </c:pt>
                <c:pt idx="33">
                  <c:v>3.85</c:v>
                </c:pt>
                <c:pt idx="34">
                  <c:v>3.9609999999999999</c:v>
                </c:pt>
                <c:pt idx="35">
                  <c:v>3.8740000000000001</c:v>
                </c:pt>
                <c:pt idx="36">
                  <c:v>1.7929999999999999</c:v>
                </c:pt>
                <c:pt idx="37">
                  <c:v>2.3380000000000001</c:v>
                </c:pt>
                <c:pt idx="38">
                  <c:v>3.6819999999999999</c:v>
                </c:pt>
                <c:pt idx="39">
                  <c:v>2.3319999999999999</c:v>
                </c:pt>
                <c:pt idx="40">
                  <c:v>3.6589999999999998</c:v>
                </c:pt>
                <c:pt idx="41">
                  <c:v>3.4910000000000001</c:v>
                </c:pt>
                <c:pt idx="42">
                  <c:v>2.508</c:v>
                </c:pt>
                <c:pt idx="43">
                  <c:v>3.3250000000000002</c:v>
                </c:pt>
                <c:pt idx="44">
                  <c:v>3.8759999999999999</c:v>
                </c:pt>
                <c:pt idx="45">
                  <c:v>3.976</c:v>
                </c:pt>
                <c:pt idx="46">
                  <c:v>3.927</c:v>
                </c:pt>
                <c:pt idx="47">
                  <c:v>2.6659999999999999</c:v>
                </c:pt>
                <c:pt idx="48">
                  <c:v>3.984</c:v>
                </c:pt>
                <c:pt idx="49">
                  <c:v>3.0249999999999999</c:v>
                </c:pt>
                <c:pt idx="50">
                  <c:v>2.9809999999999999</c:v>
                </c:pt>
                <c:pt idx="51">
                  <c:v>2.5350000000000001</c:v>
                </c:pt>
                <c:pt idx="52">
                  <c:v>1.2210000000000001</c:v>
                </c:pt>
                <c:pt idx="53">
                  <c:v>0.85199999999999998</c:v>
                </c:pt>
                <c:pt idx="54">
                  <c:v>1.1000000000000001</c:v>
                </c:pt>
                <c:pt idx="55">
                  <c:v>1.27</c:v>
                </c:pt>
                <c:pt idx="56">
                  <c:v>1.5880000000000001</c:v>
                </c:pt>
                <c:pt idx="57">
                  <c:v>3.9580000000000002</c:v>
                </c:pt>
                <c:pt idx="58">
                  <c:v>3.5449999999999999</c:v>
                </c:pt>
                <c:pt idx="59">
                  <c:v>4.82</c:v>
                </c:pt>
                <c:pt idx="60">
                  <c:v>4.6020000000000003</c:v>
                </c:pt>
                <c:pt idx="61">
                  <c:v>4.6890000000000001</c:v>
                </c:pt>
                <c:pt idx="62">
                  <c:v>4.4880000000000004</c:v>
                </c:pt>
                <c:pt idx="63">
                  <c:v>4.2690000000000001</c:v>
                </c:pt>
                <c:pt idx="64">
                  <c:v>3.9980000000000002</c:v>
                </c:pt>
                <c:pt idx="65">
                  <c:v>3.8730000000000002</c:v>
                </c:pt>
                <c:pt idx="66">
                  <c:v>3.7919999999999998</c:v>
                </c:pt>
                <c:pt idx="67">
                  <c:v>3.7719999999999998</c:v>
                </c:pt>
                <c:pt idx="68">
                  <c:v>3.7810000000000001</c:v>
                </c:pt>
                <c:pt idx="69">
                  <c:v>3.3370000000000002</c:v>
                </c:pt>
                <c:pt idx="70">
                  <c:v>2.956</c:v>
                </c:pt>
                <c:pt idx="71">
                  <c:v>1.7869999999999999</c:v>
                </c:pt>
                <c:pt idx="72">
                  <c:v>1.325</c:v>
                </c:pt>
                <c:pt idx="73">
                  <c:v>1.96</c:v>
                </c:pt>
                <c:pt idx="74">
                  <c:v>1.74</c:v>
                </c:pt>
                <c:pt idx="75">
                  <c:v>2.87</c:v>
                </c:pt>
                <c:pt idx="76">
                  <c:v>3.0779999999999998</c:v>
                </c:pt>
                <c:pt idx="77">
                  <c:v>3.444</c:v>
                </c:pt>
                <c:pt idx="78">
                  <c:v>3.9369999999999998</c:v>
                </c:pt>
                <c:pt idx="79">
                  <c:v>4.87</c:v>
                </c:pt>
                <c:pt idx="80">
                  <c:v>5.3319999999999999</c:v>
                </c:pt>
                <c:pt idx="81">
                  <c:v>5.5919999999999996</c:v>
                </c:pt>
                <c:pt idx="82">
                  <c:v>5.7919999999999998</c:v>
                </c:pt>
                <c:pt idx="83">
                  <c:v>6.0250000000000004</c:v>
                </c:pt>
                <c:pt idx="84">
                  <c:v>6.1390000000000002</c:v>
                </c:pt>
                <c:pt idx="85">
                  <c:v>6.3019999999999996</c:v>
                </c:pt>
                <c:pt idx="86">
                  <c:v>6.3959999999999999</c:v>
                </c:pt>
                <c:pt idx="87">
                  <c:v>6.4530000000000003</c:v>
                </c:pt>
                <c:pt idx="88">
                  <c:v>6.4589999999999996</c:v>
                </c:pt>
                <c:pt idx="89">
                  <c:v>6.23</c:v>
                </c:pt>
                <c:pt idx="90">
                  <c:v>6.7309999999999999</c:v>
                </c:pt>
                <c:pt idx="91">
                  <c:v>7.0990000000000002</c:v>
                </c:pt>
                <c:pt idx="92">
                  <c:v>7.1319999999999997</c:v>
                </c:pt>
                <c:pt idx="93">
                  <c:v>7.2460000000000004</c:v>
                </c:pt>
                <c:pt idx="94">
                  <c:v>7.2590000000000003</c:v>
                </c:pt>
                <c:pt idx="95">
                  <c:v>7.27</c:v>
                </c:pt>
                <c:pt idx="96">
                  <c:v>7.1459999999999999</c:v>
                </c:pt>
                <c:pt idx="97">
                  <c:v>7.17</c:v>
                </c:pt>
                <c:pt idx="98">
                  <c:v>7.16</c:v>
                </c:pt>
                <c:pt idx="99">
                  <c:v>7.1660000000000004</c:v>
                </c:pt>
                <c:pt idx="100">
                  <c:v>7.1050000000000004</c:v>
                </c:pt>
                <c:pt idx="101">
                  <c:v>7.11</c:v>
                </c:pt>
              </c:numCache>
            </c:numRef>
          </c:yVal>
        </c:ser>
        <c:axId val="63131008"/>
        <c:axId val="69186688"/>
      </c:scatterChart>
      <c:valAx>
        <c:axId val="63131008"/>
        <c:scaling>
          <c:orientation val="minMax"/>
        </c:scaling>
        <c:axPos val="b"/>
        <c:title>
          <c:tx>
            <c:rich>
              <a:bodyPr/>
              <a:lstStyle/>
              <a:p>
                <a:pPr>
                  <a:defRPr/>
                </a:pPr>
                <a:r>
                  <a:rPr lang="en-US"/>
                  <a:t>Water temperature, deg</a:t>
                </a:r>
                <a:r>
                  <a:rPr lang="en-US" baseline="0"/>
                  <a:t> F</a:t>
                </a:r>
                <a:endParaRPr lang="en-US"/>
              </a:p>
            </c:rich>
          </c:tx>
          <c:layout/>
        </c:title>
        <c:numFmt formatCode="General" sourceLinked="1"/>
        <c:majorTickMark val="none"/>
        <c:tickLblPos val="nextTo"/>
        <c:crossAx val="69186688"/>
        <c:crosses val="autoZero"/>
        <c:crossBetween val="midCat"/>
      </c:valAx>
      <c:valAx>
        <c:axId val="69186688"/>
        <c:scaling>
          <c:orientation val="minMax"/>
        </c:scaling>
        <c:axPos val="l"/>
        <c:title>
          <c:tx>
            <c:rich>
              <a:bodyPr/>
              <a:lstStyle/>
              <a:p>
                <a:pPr>
                  <a:defRPr/>
                </a:pPr>
                <a:r>
                  <a:rPr lang="en-US"/>
                  <a:t>Water depth, ft</a:t>
                </a:r>
              </a:p>
            </c:rich>
          </c:tx>
          <c:layout/>
        </c:title>
        <c:numFmt formatCode="General" sourceLinked="1"/>
        <c:majorTickMark val="none"/>
        <c:tickLblPos val="nextTo"/>
        <c:crossAx val="6313100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201.72:  Conductivity profile</a:t>
            </a:r>
          </a:p>
        </c:rich>
      </c:tx>
      <c:layout/>
    </c:title>
    <c:plotArea>
      <c:layout/>
      <c:scatterChart>
        <c:scatterStyle val="lineMarker"/>
        <c:ser>
          <c:idx val="0"/>
          <c:order val="0"/>
          <c:spPr>
            <a:ln w="28575">
              <a:noFill/>
            </a:ln>
          </c:spPr>
          <c:xVal>
            <c:numRef>
              <c:f>'sjr201.72'!$I$30:$I$131</c:f>
              <c:numCache>
                <c:formatCode>General</c:formatCode>
                <c:ptCount val="102"/>
                <c:pt idx="0">
                  <c:v>1756.3</c:v>
                </c:pt>
                <c:pt idx="1">
                  <c:v>1716.39</c:v>
                </c:pt>
                <c:pt idx="2">
                  <c:v>1715.95</c:v>
                </c:pt>
                <c:pt idx="3">
                  <c:v>1707.15</c:v>
                </c:pt>
                <c:pt idx="4">
                  <c:v>1706.19</c:v>
                </c:pt>
                <c:pt idx="5">
                  <c:v>1706.95</c:v>
                </c:pt>
                <c:pt idx="6">
                  <c:v>1703.85</c:v>
                </c:pt>
                <c:pt idx="7">
                  <c:v>1704.48</c:v>
                </c:pt>
                <c:pt idx="8">
                  <c:v>1706.9</c:v>
                </c:pt>
                <c:pt idx="9">
                  <c:v>1706.11</c:v>
                </c:pt>
                <c:pt idx="10">
                  <c:v>1704.36</c:v>
                </c:pt>
                <c:pt idx="11">
                  <c:v>1705.19</c:v>
                </c:pt>
                <c:pt idx="12">
                  <c:v>1704.91</c:v>
                </c:pt>
                <c:pt idx="13">
                  <c:v>1706.82</c:v>
                </c:pt>
                <c:pt idx="14">
                  <c:v>1715.13</c:v>
                </c:pt>
                <c:pt idx="15">
                  <c:v>1704.43</c:v>
                </c:pt>
                <c:pt idx="16">
                  <c:v>1719.47</c:v>
                </c:pt>
                <c:pt idx="17">
                  <c:v>1709.48</c:v>
                </c:pt>
                <c:pt idx="18">
                  <c:v>1705.14</c:v>
                </c:pt>
                <c:pt idx="19">
                  <c:v>1718.22</c:v>
                </c:pt>
                <c:pt idx="20">
                  <c:v>1712.83</c:v>
                </c:pt>
                <c:pt idx="21">
                  <c:v>1705.85</c:v>
                </c:pt>
                <c:pt idx="22">
                  <c:v>1729.94</c:v>
                </c:pt>
                <c:pt idx="23">
                  <c:v>1717.29</c:v>
                </c:pt>
                <c:pt idx="24">
                  <c:v>1714.35</c:v>
                </c:pt>
                <c:pt idx="25">
                  <c:v>1716.24</c:v>
                </c:pt>
                <c:pt idx="26">
                  <c:v>1709.35</c:v>
                </c:pt>
                <c:pt idx="27">
                  <c:v>1719.82</c:v>
                </c:pt>
                <c:pt idx="28">
                  <c:v>1717.04</c:v>
                </c:pt>
                <c:pt idx="29">
                  <c:v>1718.81</c:v>
                </c:pt>
                <c:pt idx="30">
                  <c:v>1721.84</c:v>
                </c:pt>
                <c:pt idx="31">
                  <c:v>1732.55</c:v>
                </c:pt>
                <c:pt idx="32">
                  <c:v>1720.83</c:v>
                </c:pt>
                <c:pt idx="33">
                  <c:v>1721.03</c:v>
                </c:pt>
                <c:pt idx="34">
                  <c:v>1720.67</c:v>
                </c:pt>
                <c:pt idx="35">
                  <c:v>1722.81</c:v>
                </c:pt>
                <c:pt idx="36">
                  <c:v>1728.58</c:v>
                </c:pt>
                <c:pt idx="37">
                  <c:v>1724.88</c:v>
                </c:pt>
                <c:pt idx="38">
                  <c:v>1717.52</c:v>
                </c:pt>
                <c:pt idx="39">
                  <c:v>1721.92</c:v>
                </c:pt>
                <c:pt idx="40">
                  <c:v>1719.01</c:v>
                </c:pt>
                <c:pt idx="41">
                  <c:v>1714.14</c:v>
                </c:pt>
                <c:pt idx="42">
                  <c:v>1718.48</c:v>
                </c:pt>
                <c:pt idx="43">
                  <c:v>1716.63</c:v>
                </c:pt>
                <c:pt idx="44">
                  <c:v>1718.85</c:v>
                </c:pt>
                <c:pt idx="45">
                  <c:v>1711.7</c:v>
                </c:pt>
                <c:pt idx="46">
                  <c:v>1709.5</c:v>
                </c:pt>
                <c:pt idx="47">
                  <c:v>1709.58</c:v>
                </c:pt>
                <c:pt idx="48">
                  <c:v>1699.78</c:v>
                </c:pt>
                <c:pt idx="49">
                  <c:v>1717.56</c:v>
                </c:pt>
                <c:pt idx="50">
                  <c:v>1721.19</c:v>
                </c:pt>
                <c:pt idx="51">
                  <c:v>1726.01</c:v>
                </c:pt>
                <c:pt idx="52">
                  <c:v>1735.17</c:v>
                </c:pt>
                <c:pt idx="53">
                  <c:v>1751.85</c:v>
                </c:pt>
                <c:pt idx="54">
                  <c:v>1751.6</c:v>
                </c:pt>
                <c:pt idx="55">
                  <c:v>1749.76</c:v>
                </c:pt>
                <c:pt idx="56">
                  <c:v>1728.54</c:v>
                </c:pt>
                <c:pt idx="57">
                  <c:v>1685.36</c:v>
                </c:pt>
                <c:pt idx="58">
                  <c:v>1668.58</c:v>
                </c:pt>
                <c:pt idx="59">
                  <c:v>1665.93</c:v>
                </c:pt>
                <c:pt idx="60">
                  <c:v>1679.68</c:v>
                </c:pt>
                <c:pt idx="61">
                  <c:v>1673.34</c:v>
                </c:pt>
                <c:pt idx="62">
                  <c:v>1669.84</c:v>
                </c:pt>
                <c:pt idx="63">
                  <c:v>1676.48</c:v>
                </c:pt>
                <c:pt idx="64">
                  <c:v>1677.52</c:v>
                </c:pt>
                <c:pt idx="65">
                  <c:v>1686.71</c:v>
                </c:pt>
                <c:pt idx="66">
                  <c:v>1688.15</c:v>
                </c:pt>
                <c:pt idx="67">
                  <c:v>1689.16</c:v>
                </c:pt>
                <c:pt idx="68">
                  <c:v>1690.64</c:v>
                </c:pt>
                <c:pt idx="69">
                  <c:v>1696.99</c:v>
                </c:pt>
                <c:pt idx="70">
                  <c:v>1696.12</c:v>
                </c:pt>
                <c:pt idx="71">
                  <c:v>1721.11</c:v>
                </c:pt>
                <c:pt idx="72">
                  <c:v>1728.99</c:v>
                </c:pt>
                <c:pt idx="73">
                  <c:v>1721.31</c:v>
                </c:pt>
                <c:pt idx="74">
                  <c:v>1721.59</c:v>
                </c:pt>
                <c:pt idx="75">
                  <c:v>1714.18</c:v>
                </c:pt>
                <c:pt idx="76">
                  <c:v>1702.47</c:v>
                </c:pt>
                <c:pt idx="77">
                  <c:v>1701.17</c:v>
                </c:pt>
                <c:pt idx="78">
                  <c:v>1698.09</c:v>
                </c:pt>
                <c:pt idx="79">
                  <c:v>1675.45</c:v>
                </c:pt>
                <c:pt idx="80">
                  <c:v>1670.48</c:v>
                </c:pt>
                <c:pt idx="81">
                  <c:v>1666.99</c:v>
                </c:pt>
                <c:pt idx="82">
                  <c:v>1663.09</c:v>
                </c:pt>
                <c:pt idx="83">
                  <c:v>1664.68</c:v>
                </c:pt>
                <c:pt idx="84">
                  <c:v>1650.35</c:v>
                </c:pt>
                <c:pt idx="85">
                  <c:v>1670.07</c:v>
                </c:pt>
                <c:pt idx="86">
                  <c:v>1659.62</c:v>
                </c:pt>
                <c:pt idx="87">
                  <c:v>1657.3</c:v>
                </c:pt>
                <c:pt idx="88">
                  <c:v>1656.1</c:v>
                </c:pt>
                <c:pt idx="89">
                  <c:v>1656.1</c:v>
                </c:pt>
                <c:pt idx="90">
                  <c:v>1656.29</c:v>
                </c:pt>
                <c:pt idx="91">
                  <c:v>1654.68</c:v>
                </c:pt>
                <c:pt idx="92">
                  <c:v>1655.42</c:v>
                </c:pt>
                <c:pt idx="93">
                  <c:v>1655.72</c:v>
                </c:pt>
                <c:pt idx="94">
                  <c:v>1656.51</c:v>
                </c:pt>
                <c:pt idx="95">
                  <c:v>1656.96</c:v>
                </c:pt>
                <c:pt idx="96">
                  <c:v>1656.4</c:v>
                </c:pt>
                <c:pt idx="97">
                  <c:v>1658.24</c:v>
                </c:pt>
                <c:pt idx="98">
                  <c:v>1659.18</c:v>
                </c:pt>
                <c:pt idx="99">
                  <c:v>1659.4</c:v>
                </c:pt>
                <c:pt idx="100">
                  <c:v>1657</c:v>
                </c:pt>
                <c:pt idx="101">
                  <c:v>1656.66</c:v>
                </c:pt>
              </c:numCache>
            </c:numRef>
          </c:xVal>
          <c:yVal>
            <c:numRef>
              <c:f>'sjr201.72'!$E$30:$E$131</c:f>
              <c:numCache>
                <c:formatCode>General</c:formatCode>
                <c:ptCount val="102"/>
                <c:pt idx="0">
                  <c:v>0.98899999999999999</c:v>
                </c:pt>
                <c:pt idx="1">
                  <c:v>3.9660000000000002</c:v>
                </c:pt>
                <c:pt idx="2">
                  <c:v>3.7530000000000001</c:v>
                </c:pt>
                <c:pt idx="3">
                  <c:v>5.0519999999999996</c:v>
                </c:pt>
                <c:pt idx="4">
                  <c:v>4.9539999999999997</c:v>
                </c:pt>
                <c:pt idx="5">
                  <c:v>4.9509999999999996</c:v>
                </c:pt>
                <c:pt idx="6">
                  <c:v>4.9569999999999999</c:v>
                </c:pt>
                <c:pt idx="7">
                  <c:v>4.968</c:v>
                </c:pt>
                <c:pt idx="8">
                  <c:v>4.9480000000000004</c:v>
                </c:pt>
                <c:pt idx="9">
                  <c:v>4.9960000000000004</c:v>
                </c:pt>
                <c:pt idx="10">
                  <c:v>4.9950000000000001</c:v>
                </c:pt>
                <c:pt idx="11">
                  <c:v>4.7789999999999999</c:v>
                </c:pt>
                <c:pt idx="12">
                  <c:v>5.0460000000000003</c:v>
                </c:pt>
                <c:pt idx="13">
                  <c:v>4.5659999999999998</c:v>
                </c:pt>
                <c:pt idx="14">
                  <c:v>3.2869999999999999</c:v>
                </c:pt>
                <c:pt idx="15">
                  <c:v>5.0659999999999998</c:v>
                </c:pt>
                <c:pt idx="16">
                  <c:v>3.3980000000000001</c:v>
                </c:pt>
                <c:pt idx="17">
                  <c:v>3.577</c:v>
                </c:pt>
                <c:pt idx="18">
                  <c:v>4.7210000000000001</c:v>
                </c:pt>
                <c:pt idx="19">
                  <c:v>3.7389999999999999</c:v>
                </c:pt>
                <c:pt idx="20">
                  <c:v>4.4870000000000001</c:v>
                </c:pt>
                <c:pt idx="21">
                  <c:v>4.5819999999999999</c:v>
                </c:pt>
                <c:pt idx="22">
                  <c:v>2.448</c:v>
                </c:pt>
                <c:pt idx="23">
                  <c:v>4.3730000000000002</c:v>
                </c:pt>
                <c:pt idx="24">
                  <c:v>4.7</c:v>
                </c:pt>
                <c:pt idx="25">
                  <c:v>4.5759999999999996</c:v>
                </c:pt>
                <c:pt idx="26">
                  <c:v>4.6689999999999996</c:v>
                </c:pt>
                <c:pt idx="27">
                  <c:v>3.9689999999999999</c:v>
                </c:pt>
                <c:pt idx="28">
                  <c:v>4.3529999999999998</c:v>
                </c:pt>
                <c:pt idx="29">
                  <c:v>4.556</c:v>
                </c:pt>
                <c:pt idx="30">
                  <c:v>4.2919999999999998</c:v>
                </c:pt>
                <c:pt idx="31">
                  <c:v>3.46</c:v>
                </c:pt>
                <c:pt idx="32">
                  <c:v>4.1710000000000003</c:v>
                </c:pt>
                <c:pt idx="33">
                  <c:v>3.85</c:v>
                </c:pt>
                <c:pt idx="34">
                  <c:v>3.9609999999999999</c:v>
                </c:pt>
                <c:pt idx="35">
                  <c:v>3.8740000000000001</c:v>
                </c:pt>
                <c:pt idx="36">
                  <c:v>1.7929999999999999</c:v>
                </c:pt>
                <c:pt idx="37">
                  <c:v>2.3380000000000001</c:v>
                </c:pt>
                <c:pt idx="38">
                  <c:v>3.6819999999999999</c:v>
                </c:pt>
                <c:pt idx="39">
                  <c:v>2.3319999999999999</c:v>
                </c:pt>
                <c:pt idx="40">
                  <c:v>3.6589999999999998</c:v>
                </c:pt>
                <c:pt idx="41">
                  <c:v>3.4910000000000001</c:v>
                </c:pt>
                <c:pt idx="42">
                  <c:v>2.508</c:v>
                </c:pt>
                <c:pt idx="43">
                  <c:v>3.3250000000000002</c:v>
                </c:pt>
                <c:pt idx="44">
                  <c:v>3.8759999999999999</c:v>
                </c:pt>
                <c:pt idx="45">
                  <c:v>3.976</c:v>
                </c:pt>
                <c:pt idx="46">
                  <c:v>3.927</c:v>
                </c:pt>
                <c:pt idx="47">
                  <c:v>2.6659999999999999</c:v>
                </c:pt>
                <c:pt idx="48">
                  <c:v>3.984</c:v>
                </c:pt>
                <c:pt idx="49">
                  <c:v>3.0249999999999999</c:v>
                </c:pt>
                <c:pt idx="50">
                  <c:v>2.9809999999999999</c:v>
                </c:pt>
                <c:pt idx="51">
                  <c:v>2.5350000000000001</c:v>
                </c:pt>
                <c:pt idx="52">
                  <c:v>1.2210000000000001</c:v>
                </c:pt>
                <c:pt idx="53">
                  <c:v>0.85199999999999998</c:v>
                </c:pt>
                <c:pt idx="54">
                  <c:v>1.1000000000000001</c:v>
                </c:pt>
                <c:pt idx="55">
                  <c:v>1.27</c:v>
                </c:pt>
                <c:pt idx="56">
                  <c:v>1.5880000000000001</c:v>
                </c:pt>
                <c:pt idx="57">
                  <c:v>3.9580000000000002</c:v>
                </c:pt>
                <c:pt idx="58">
                  <c:v>3.5449999999999999</c:v>
                </c:pt>
                <c:pt idx="59">
                  <c:v>4.82</c:v>
                </c:pt>
                <c:pt idx="60">
                  <c:v>4.6020000000000003</c:v>
                </c:pt>
                <c:pt idx="61">
                  <c:v>4.6890000000000001</c:v>
                </c:pt>
                <c:pt idx="62">
                  <c:v>4.4880000000000004</c:v>
                </c:pt>
                <c:pt idx="63">
                  <c:v>4.2690000000000001</c:v>
                </c:pt>
                <c:pt idx="64">
                  <c:v>3.9980000000000002</c:v>
                </c:pt>
                <c:pt idx="65">
                  <c:v>3.8730000000000002</c:v>
                </c:pt>
                <c:pt idx="66">
                  <c:v>3.7919999999999998</c:v>
                </c:pt>
                <c:pt idx="67">
                  <c:v>3.7719999999999998</c:v>
                </c:pt>
                <c:pt idx="68">
                  <c:v>3.7810000000000001</c:v>
                </c:pt>
                <c:pt idx="69">
                  <c:v>3.3370000000000002</c:v>
                </c:pt>
                <c:pt idx="70">
                  <c:v>2.956</c:v>
                </c:pt>
                <c:pt idx="71">
                  <c:v>1.7869999999999999</c:v>
                </c:pt>
                <c:pt idx="72">
                  <c:v>1.325</c:v>
                </c:pt>
                <c:pt idx="73">
                  <c:v>1.96</c:v>
                </c:pt>
                <c:pt idx="74">
                  <c:v>1.74</c:v>
                </c:pt>
                <c:pt idx="75">
                  <c:v>2.87</c:v>
                </c:pt>
                <c:pt idx="76">
                  <c:v>3.0779999999999998</c:v>
                </c:pt>
                <c:pt idx="77">
                  <c:v>3.444</c:v>
                </c:pt>
                <c:pt idx="78">
                  <c:v>3.9369999999999998</c:v>
                </c:pt>
                <c:pt idx="79">
                  <c:v>4.87</c:v>
                </c:pt>
                <c:pt idx="80">
                  <c:v>5.3319999999999999</c:v>
                </c:pt>
                <c:pt idx="81">
                  <c:v>5.5919999999999996</c:v>
                </c:pt>
                <c:pt idx="82">
                  <c:v>5.7919999999999998</c:v>
                </c:pt>
                <c:pt idx="83">
                  <c:v>6.0250000000000004</c:v>
                </c:pt>
                <c:pt idx="84">
                  <c:v>6.1390000000000002</c:v>
                </c:pt>
                <c:pt idx="85">
                  <c:v>6.3019999999999996</c:v>
                </c:pt>
                <c:pt idx="86">
                  <c:v>6.3959999999999999</c:v>
                </c:pt>
                <c:pt idx="87">
                  <c:v>6.4530000000000003</c:v>
                </c:pt>
                <c:pt idx="88">
                  <c:v>6.4589999999999996</c:v>
                </c:pt>
                <c:pt idx="89">
                  <c:v>6.23</c:v>
                </c:pt>
                <c:pt idx="90">
                  <c:v>6.7309999999999999</c:v>
                </c:pt>
                <c:pt idx="91">
                  <c:v>7.0990000000000002</c:v>
                </c:pt>
                <c:pt idx="92">
                  <c:v>7.1319999999999997</c:v>
                </c:pt>
                <c:pt idx="93">
                  <c:v>7.2460000000000004</c:v>
                </c:pt>
                <c:pt idx="94">
                  <c:v>7.2590000000000003</c:v>
                </c:pt>
                <c:pt idx="95">
                  <c:v>7.27</c:v>
                </c:pt>
                <c:pt idx="96">
                  <c:v>7.1459999999999999</c:v>
                </c:pt>
                <c:pt idx="97">
                  <c:v>7.17</c:v>
                </c:pt>
                <c:pt idx="98">
                  <c:v>7.16</c:v>
                </c:pt>
                <c:pt idx="99">
                  <c:v>7.1660000000000004</c:v>
                </c:pt>
                <c:pt idx="100">
                  <c:v>7.1050000000000004</c:v>
                </c:pt>
                <c:pt idx="101">
                  <c:v>7.11</c:v>
                </c:pt>
              </c:numCache>
            </c:numRef>
          </c:yVal>
        </c:ser>
        <c:axId val="63181568"/>
        <c:axId val="63183488"/>
      </c:scatterChart>
      <c:valAx>
        <c:axId val="63181568"/>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3183488"/>
        <c:crosses val="autoZero"/>
        <c:crossBetween val="midCat"/>
      </c:valAx>
      <c:valAx>
        <c:axId val="63183488"/>
        <c:scaling>
          <c:orientation val="minMax"/>
        </c:scaling>
        <c:axPos val="l"/>
        <c:title>
          <c:tx>
            <c:rich>
              <a:bodyPr/>
              <a:lstStyle/>
              <a:p>
                <a:pPr>
                  <a:defRPr/>
                </a:pPr>
                <a:r>
                  <a:rPr lang="en-US"/>
                  <a:t>Water depth, ft</a:t>
                </a:r>
              </a:p>
            </c:rich>
          </c:tx>
          <c:layout/>
        </c:title>
        <c:numFmt formatCode="General" sourceLinked="1"/>
        <c:majorTickMark val="none"/>
        <c:tickLblPos val="nextTo"/>
        <c:crossAx val="6318156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201.57:</a:t>
            </a:r>
            <a:r>
              <a:rPr lang="en-US" baseline="0"/>
              <a:t>  Water temperature profile</a:t>
            </a:r>
            <a:endParaRPr lang="en-US"/>
          </a:p>
        </c:rich>
      </c:tx>
      <c:layout/>
    </c:title>
    <c:plotArea>
      <c:layout/>
      <c:scatterChart>
        <c:scatterStyle val="lineMarker"/>
        <c:ser>
          <c:idx val="0"/>
          <c:order val="0"/>
          <c:spPr>
            <a:ln w="28575">
              <a:noFill/>
            </a:ln>
          </c:spPr>
          <c:xVal>
            <c:numRef>
              <c:f>'sjr201.57'!$D$30:$D$61</c:f>
              <c:numCache>
                <c:formatCode>General</c:formatCode>
                <c:ptCount val="32"/>
                <c:pt idx="0">
                  <c:v>86.6</c:v>
                </c:pt>
                <c:pt idx="1">
                  <c:v>86.56</c:v>
                </c:pt>
                <c:pt idx="2">
                  <c:v>86.67</c:v>
                </c:pt>
                <c:pt idx="3">
                  <c:v>86.45</c:v>
                </c:pt>
                <c:pt idx="4">
                  <c:v>85.8</c:v>
                </c:pt>
                <c:pt idx="5">
                  <c:v>85.42</c:v>
                </c:pt>
                <c:pt idx="6">
                  <c:v>83.08</c:v>
                </c:pt>
                <c:pt idx="7">
                  <c:v>82.02</c:v>
                </c:pt>
                <c:pt idx="8">
                  <c:v>81.5</c:v>
                </c:pt>
                <c:pt idx="9">
                  <c:v>81.19</c:v>
                </c:pt>
                <c:pt idx="10">
                  <c:v>81</c:v>
                </c:pt>
                <c:pt idx="11">
                  <c:v>80.77</c:v>
                </c:pt>
                <c:pt idx="12">
                  <c:v>80.73</c:v>
                </c:pt>
                <c:pt idx="13">
                  <c:v>80.64</c:v>
                </c:pt>
                <c:pt idx="14">
                  <c:v>80.38</c:v>
                </c:pt>
                <c:pt idx="15">
                  <c:v>80.28</c:v>
                </c:pt>
                <c:pt idx="16">
                  <c:v>80.099999999999994</c:v>
                </c:pt>
                <c:pt idx="17">
                  <c:v>80.03</c:v>
                </c:pt>
                <c:pt idx="18">
                  <c:v>80.02</c:v>
                </c:pt>
                <c:pt idx="19">
                  <c:v>79.98</c:v>
                </c:pt>
                <c:pt idx="20">
                  <c:v>79.989999999999995</c:v>
                </c:pt>
                <c:pt idx="21">
                  <c:v>79.97</c:v>
                </c:pt>
                <c:pt idx="22">
                  <c:v>79.97</c:v>
                </c:pt>
                <c:pt idx="23">
                  <c:v>79.959999999999994</c:v>
                </c:pt>
                <c:pt idx="24">
                  <c:v>79.97</c:v>
                </c:pt>
                <c:pt idx="25">
                  <c:v>79.959999999999994</c:v>
                </c:pt>
                <c:pt idx="26">
                  <c:v>79.97</c:v>
                </c:pt>
                <c:pt idx="27">
                  <c:v>79.94</c:v>
                </c:pt>
                <c:pt idx="28">
                  <c:v>80.23</c:v>
                </c:pt>
                <c:pt idx="29">
                  <c:v>81.260000000000005</c:v>
                </c:pt>
                <c:pt idx="30">
                  <c:v>81.25</c:v>
                </c:pt>
                <c:pt idx="31">
                  <c:v>82.95</c:v>
                </c:pt>
              </c:numCache>
            </c:numRef>
          </c:xVal>
          <c:yVal>
            <c:numRef>
              <c:f>'sjr201.57'!$E$30:$E$61</c:f>
              <c:numCache>
                <c:formatCode>General</c:formatCode>
                <c:ptCount val="32"/>
                <c:pt idx="0">
                  <c:v>0.40100000000000002</c:v>
                </c:pt>
                <c:pt idx="1">
                  <c:v>0.35299999999999998</c:v>
                </c:pt>
                <c:pt idx="2">
                  <c:v>0.29499999999999998</c:v>
                </c:pt>
                <c:pt idx="3">
                  <c:v>0.48899999999999999</c:v>
                </c:pt>
                <c:pt idx="4">
                  <c:v>2.052</c:v>
                </c:pt>
                <c:pt idx="5">
                  <c:v>2.1080000000000001</c:v>
                </c:pt>
                <c:pt idx="6">
                  <c:v>3.07</c:v>
                </c:pt>
                <c:pt idx="7">
                  <c:v>4.4119999999999999</c:v>
                </c:pt>
                <c:pt idx="8">
                  <c:v>4.452</c:v>
                </c:pt>
                <c:pt idx="9">
                  <c:v>4.9000000000000004</c:v>
                </c:pt>
                <c:pt idx="10">
                  <c:v>6.3369999999999997</c:v>
                </c:pt>
                <c:pt idx="11">
                  <c:v>6.431</c:v>
                </c:pt>
                <c:pt idx="12">
                  <c:v>6.4729999999999999</c:v>
                </c:pt>
                <c:pt idx="13">
                  <c:v>8.1750000000000007</c:v>
                </c:pt>
                <c:pt idx="14">
                  <c:v>8.0289999999999999</c:v>
                </c:pt>
                <c:pt idx="15">
                  <c:v>8</c:v>
                </c:pt>
                <c:pt idx="16">
                  <c:v>10.813000000000001</c:v>
                </c:pt>
                <c:pt idx="17">
                  <c:v>10.914999999999999</c:v>
                </c:pt>
                <c:pt idx="18">
                  <c:v>11.282</c:v>
                </c:pt>
                <c:pt idx="19">
                  <c:v>12.526</c:v>
                </c:pt>
                <c:pt idx="20">
                  <c:v>12.537000000000001</c:v>
                </c:pt>
                <c:pt idx="21">
                  <c:v>12.727</c:v>
                </c:pt>
                <c:pt idx="22">
                  <c:v>12.746</c:v>
                </c:pt>
                <c:pt idx="23">
                  <c:v>12.765000000000001</c:v>
                </c:pt>
                <c:pt idx="24">
                  <c:v>12.78</c:v>
                </c:pt>
                <c:pt idx="25">
                  <c:v>12.759</c:v>
                </c:pt>
                <c:pt idx="26">
                  <c:v>12.555</c:v>
                </c:pt>
                <c:pt idx="27">
                  <c:v>9.3379999999999992</c:v>
                </c:pt>
                <c:pt idx="28">
                  <c:v>4.6230000000000002</c:v>
                </c:pt>
                <c:pt idx="29">
                  <c:v>4.8970000000000002</c:v>
                </c:pt>
                <c:pt idx="30">
                  <c:v>4.9820000000000002</c:v>
                </c:pt>
                <c:pt idx="31">
                  <c:v>1.8180000000000001</c:v>
                </c:pt>
              </c:numCache>
            </c:numRef>
          </c:yVal>
        </c:ser>
        <c:axId val="63216256"/>
        <c:axId val="63234816"/>
      </c:scatterChart>
      <c:valAx>
        <c:axId val="6321625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3234816"/>
        <c:crosses val="autoZero"/>
        <c:crossBetween val="midCat"/>
      </c:valAx>
      <c:valAx>
        <c:axId val="63234816"/>
        <c:scaling>
          <c:orientation val="minMax"/>
        </c:scaling>
        <c:axPos val="l"/>
        <c:title>
          <c:tx>
            <c:rich>
              <a:bodyPr/>
              <a:lstStyle/>
              <a:p>
                <a:pPr>
                  <a:defRPr/>
                </a:pPr>
                <a:r>
                  <a:rPr lang="en-US"/>
                  <a:t>Water depth, ft</a:t>
                </a:r>
              </a:p>
            </c:rich>
          </c:tx>
          <c:layout/>
        </c:title>
        <c:numFmt formatCode="General" sourceLinked="1"/>
        <c:majorTickMark val="none"/>
        <c:tickLblPos val="nextTo"/>
        <c:crossAx val="6321625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201.57:  Conductivity</a:t>
            </a:r>
            <a:r>
              <a:rPr lang="en-US" baseline="0"/>
              <a:t> profile</a:t>
            </a:r>
            <a:endParaRPr lang="en-US"/>
          </a:p>
        </c:rich>
      </c:tx>
      <c:layout/>
    </c:title>
    <c:plotArea>
      <c:layout/>
      <c:scatterChart>
        <c:scatterStyle val="lineMarker"/>
        <c:ser>
          <c:idx val="0"/>
          <c:order val="0"/>
          <c:spPr>
            <a:ln w="28575">
              <a:noFill/>
            </a:ln>
          </c:spPr>
          <c:xVal>
            <c:numRef>
              <c:f>'sjr201.57'!$I$30:$I$61</c:f>
              <c:numCache>
                <c:formatCode>General</c:formatCode>
                <c:ptCount val="32"/>
                <c:pt idx="0">
                  <c:v>1745.81</c:v>
                </c:pt>
                <c:pt idx="1">
                  <c:v>1747.94</c:v>
                </c:pt>
                <c:pt idx="2">
                  <c:v>1750.32</c:v>
                </c:pt>
                <c:pt idx="3">
                  <c:v>1741.74</c:v>
                </c:pt>
                <c:pt idx="4">
                  <c:v>1740.91</c:v>
                </c:pt>
                <c:pt idx="5">
                  <c:v>1714.23</c:v>
                </c:pt>
                <c:pt idx="6">
                  <c:v>1703.75</c:v>
                </c:pt>
                <c:pt idx="7">
                  <c:v>1663.97</c:v>
                </c:pt>
                <c:pt idx="8">
                  <c:v>1662.53</c:v>
                </c:pt>
                <c:pt idx="9">
                  <c:v>1656.37</c:v>
                </c:pt>
                <c:pt idx="10">
                  <c:v>1651.96</c:v>
                </c:pt>
                <c:pt idx="11">
                  <c:v>1651.36</c:v>
                </c:pt>
                <c:pt idx="12">
                  <c:v>1651.21</c:v>
                </c:pt>
                <c:pt idx="13">
                  <c:v>1667.86</c:v>
                </c:pt>
                <c:pt idx="14">
                  <c:v>1668.43</c:v>
                </c:pt>
                <c:pt idx="15">
                  <c:v>1670.56</c:v>
                </c:pt>
                <c:pt idx="16">
                  <c:v>1665.13</c:v>
                </c:pt>
                <c:pt idx="17">
                  <c:v>1665.74</c:v>
                </c:pt>
                <c:pt idx="18">
                  <c:v>1666.53</c:v>
                </c:pt>
                <c:pt idx="19">
                  <c:v>1666.04</c:v>
                </c:pt>
                <c:pt idx="20">
                  <c:v>1665.7</c:v>
                </c:pt>
                <c:pt idx="21">
                  <c:v>1663.39</c:v>
                </c:pt>
                <c:pt idx="22">
                  <c:v>1664.64</c:v>
                </c:pt>
                <c:pt idx="23">
                  <c:v>1665.39</c:v>
                </c:pt>
                <c:pt idx="24">
                  <c:v>1665.73</c:v>
                </c:pt>
                <c:pt idx="25">
                  <c:v>1660.48</c:v>
                </c:pt>
                <c:pt idx="26">
                  <c:v>1663.84</c:v>
                </c:pt>
                <c:pt idx="27">
                  <c:v>1659.58</c:v>
                </c:pt>
                <c:pt idx="28">
                  <c:v>1660.03</c:v>
                </c:pt>
                <c:pt idx="29">
                  <c:v>1659.92</c:v>
                </c:pt>
                <c:pt idx="30">
                  <c:v>1654.45</c:v>
                </c:pt>
                <c:pt idx="31">
                  <c:v>1747.2</c:v>
                </c:pt>
              </c:numCache>
            </c:numRef>
          </c:xVal>
          <c:yVal>
            <c:numRef>
              <c:f>'sjr201.57'!$E$30:$E$61</c:f>
              <c:numCache>
                <c:formatCode>General</c:formatCode>
                <c:ptCount val="32"/>
                <c:pt idx="0">
                  <c:v>0.40100000000000002</c:v>
                </c:pt>
                <c:pt idx="1">
                  <c:v>0.35299999999999998</c:v>
                </c:pt>
                <c:pt idx="2">
                  <c:v>0.29499999999999998</c:v>
                </c:pt>
                <c:pt idx="3">
                  <c:v>0.48899999999999999</c:v>
                </c:pt>
                <c:pt idx="4">
                  <c:v>2.052</c:v>
                </c:pt>
                <c:pt idx="5">
                  <c:v>2.1080000000000001</c:v>
                </c:pt>
                <c:pt idx="6">
                  <c:v>3.07</c:v>
                </c:pt>
                <c:pt idx="7">
                  <c:v>4.4119999999999999</c:v>
                </c:pt>
                <c:pt idx="8">
                  <c:v>4.452</c:v>
                </c:pt>
                <c:pt idx="9">
                  <c:v>4.9000000000000004</c:v>
                </c:pt>
                <c:pt idx="10">
                  <c:v>6.3369999999999997</c:v>
                </c:pt>
                <c:pt idx="11">
                  <c:v>6.431</c:v>
                </c:pt>
                <c:pt idx="12">
                  <c:v>6.4729999999999999</c:v>
                </c:pt>
                <c:pt idx="13">
                  <c:v>8.1750000000000007</c:v>
                </c:pt>
                <c:pt idx="14">
                  <c:v>8.0289999999999999</c:v>
                </c:pt>
                <c:pt idx="15">
                  <c:v>8</c:v>
                </c:pt>
                <c:pt idx="16">
                  <c:v>10.813000000000001</c:v>
                </c:pt>
                <c:pt idx="17">
                  <c:v>10.914999999999999</c:v>
                </c:pt>
                <c:pt idx="18">
                  <c:v>11.282</c:v>
                </c:pt>
                <c:pt idx="19">
                  <c:v>12.526</c:v>
                </c:pt>
                <c:pt idx="20">
                  <c:v>12.537000000000001</c:v>
                </c:pt>
                <c:pt idx="21">
                  <c:v>12.727</c:v>
                </c:pt>
                <c:pt idx="22">
                  <c:v>12.746</c:v>
                </c:pt>
                <c:pt idx="23">
                  <c:v>12.765000000000001</c:v>
                </c:pt>
                <c:pt idx="24">
                  <c:v>12.78</c:v>
                </c:pt>
                <c:pt idx="25">
                  <c:v>12.759</c:v>
                </c:pt>
                <c:pt idx="26">
                  <c:v>12.555</c:v>
                </c:pt>
                <c:pt idx="27">
                  <c:v>9.3379999999999992</c:v>
                </c:pt>
                <c:pt idx="28">
                  <c:v>4.6230000000000002</c:v>
                </c:pt>
                <c:pt idx="29">
                  <c:v>4.8970000000000002</c:v>
                </c:pt>
                <c:pt idx="30">
                  <c:v>4.9820000000000002</c:v>
                </c:pt>
                <c:pt idx="31">
                  <c:v>1.8180000000000001</c:v>
                </c:pt>
              </c:numCache>
            </c:numRef>
          </c:yVal>
        </c:ser>
        <c:axId val="69230976"/>
        <c:axId val="69232896"/>
      </c:scatterChart>
      <c:valAx>
        <c:axId val="69230976"/>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9232896"/>
        <c:crosses val="autoZero"/>
        <c:crossBetween val="midCat"/>
      </c:valAx>
      <c:valAx>
        <c:axId val="69232896"/>
        <c:scaling>
          <c:orientation val="minMax"/>
        </c:scaling>
        <c:axPos val="l"/>
        <c:title>
          <c:tx>
            <c:rich>
              <a:bodyPr/>
              <a:lstStyle/>
              <a:p>
                <a:pPr>
                  <a:defRPr/>
                </a:pPr>
                <a:r>
                  <a:rPr lang="en-US"/>
                  <a:t>Water depth, ft</a:t>
                </a:r>
              </a:p>
            </c:rich>
          </c:tx>
          <c:layout/>
        </c:title>
        <c:numFmt formatCode="General" sourceLinked="1"/>
        <c:majorTickMark val="none"/>
        <c:tickLblPos val="nextTo"/>
        <c:crossAx val="6923097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201.33:</a:t>
            </a:r>
            <a:r>
              <a:rPr lang="en-US" baseline="0"/>
              <a:t>  Water temperature profile</a:t>
            </a:r>
            <a:endParaRPr lang="en-US"/>
          </a:p>
        </c:rich>
      </c:tx>
      <c:layout/>
    </c:title>
    <c:plotArea>
      <c:layout/>
      <c:scatterChart>
        <c:scatterStyle val="lineMarker"/>
        <c:ser>
          <c:idx val="0"/>
          <c:order val="0"/>
          <c:spPr>
            <a:ln w="28575">
              <a:noFill/>
            </a:ln>
          </c:spPr>
          <c:xVal>
            <c:numRef>
              <c:f>'sjr201.33_"ESB35.6"'!$D$30:$D$55</c:f>
              <c:numCache>
                <c:formatCode>General</c:formatCode>
                <c:ptCount val="26"/>
                <c:pt idx="0">
                  <c:v>86.27</c:v>
                </c:pt>
                <c:pt idx="1">
                  <c:v>85.18</c:v>
                </c:pt>
                <c:pt idx="2">
                  <c:v>79.3</c:v>
                </c:pt>
                <c:pt idx="3">
                  <c:v>78.3</c:v>
                </c:pt>
                <c:pt idx="4">
                  <c:v>77.41</c:v>
                </c:pt>
                <c:pt idx="5">
                  <c:v>76.400000000000006</c:v>
                </c:pt>
                <c:pt idx="6">
                  <c:v>74.47</c:v>
                </c:pt>
                <c:pt idx="7">
                  <c:v>73.09</c:v>
                </c:pt>
                <c:pt idx="8">
                  <c:v>72.92</c:v>
                </c:pt>
                <c:pt idx="9">
                  <c:v>72.650000000000006</c:v>
                </c:pt>
                <c:pt idx="10">
                  <c:v>72.69</c:v>
                </c:pt>
                <c:pt idx="11">
                  <c:v>72.739999999999995</c:v>
                </c:pt>
                <c:pt idx="12">
                  <c:v>72.81</c:v>
                </c:pt>
                <c:pt idx="13">
                  <c:v>73.489999999999995</c:v>
                </c:pt>
                <c:pt idx="14">
                  <c:v>74.709999999999994</c:v>
                </c:pt>
                <c:pt idx="15">
                  <c:v>75.150000000000006</c:v>
                </c:pt>
                <c:pt idx="16">
                  <c:v>76.900000000000006</c:v>
                </c:pt>
                <c:pt idx="17">
                  <c:v>77.88</c:v>
                </c:pt>
                <c:pt idx="18">
                  <c:v>78.069999999999993</c:v>
                </c:pt>
                <c:pt idx="19">
                  <c:v>78.19</c:v>
                </c:pt>
                <c:pt idx="20">
                  <c:v>78.540000000000006</c:v>
                </c:pt>
                <c:pt idx="21">
                  <c:v>78.98</c:v>
                </c:pt>
                <c:pt idx="22">
                  <c:v>79.06</c:v>
                </c:pt>
                <c:pt idx="23">
                  <c:v>79.47</c:v>
                </c:pt>
                <c:pt idx="24">
                  <c:v>84.69</c:v>
                </c:pt>
                <c:pt idx="25">
                  <c:v>85.23</c:v>
                </c:pt>
              </c:numCache>
            </c:numRef>
          </c:xVal>
          <c:yVal>
            <c:numRef>
              <c:f>'sjr201.33_"ESB35.6"'!$E$30:$E$55</c:f>
              <c:numCache>
                <c:formatCode>General</c:formatCode>
                <c:ptCount val="26"/>
                <c:pt idx="0">
                  <c:v>0.58099999999999996</c:v>
                </c:pt>
                <c:pt idx="1">
                  <c:v>2.3639999999999999</c:v>
                </c:pt>
                <c:pt idx="2">
                  <c:v>6.7089999999999996</c:v>
                </c:pt>
                <c:pt idx="3">
                  <c:v>7.6260000000000003</c:v>
                </c:pt>
                <c:pt idx="4">
                  <c:v>7.68</c:v>
                </c:pt>
                <c:pt idx="5">
                  <c:v>10.853</c:v>
                </c:pt>
                <c:pt idx="6">
                  <c:v>11.864000000000001</c:v>
                </c:pt>
                <c:pt idx="7">
                  <c:v>12.645</c:v>
                </c:pt>
                <c:pt idx="8">
                  <c:v>13.055999999999999</c:v>
                </c:pt>
                <c:pt idx="9">
                  <c:v>12.891</c:v>
                </c:pt>
                <c:pt idx="10">
                  <c:v>12.718999999999999</c:v>
                </c:pt>
                <c:pt idx="11">
                  <c:v>12.52</c:v>
                </c:pt>
                <c:pt idx="12">
                  <c:v>12.313000000000001</c:v>
                </c:pt>
                <c:pt idx="13">
                  <c:v>10.332000000000001</c:v>
                </c:pt>
                <c:pt idx="14">
                  <c:v>10.374000000000001</c:v>
                </c:pt>
                <c:pt idx="15">
                  <c:v>9.34</c:v>
                </c:pt>
                <c:pt idx="16">
                  <c:v>6.3659999999999997</c:v>
                </c:pt>
                <c:pt idx="17">
                  <c:v>6.41</c:v>
                </c:pt>
                <c:pt idx="18">
                  <c:v>6.4729999999999999</c:v>
                </c:pt>
                <c:pt idx="19">
                  <c:v>6.5119999999999996</c:v>
                </c:pt>
                <c:pt idx="20">
                  <c:v>5.3620000000000001</c:v>
                </c:pt>
                <c:pt idx="21">
                  <c:v>4.4429999999999996</c:v>
                </c:pt>
                <c:pt idx="22">
                  <c:v>4.4530000000000003</c:v>
                </c:pt>
                <c:pt idx="23">
                  <c:v>1.5660000000000001</c:v>
                </c:pt>
                <c:pt idx="24">
                  <c:v>1.2390000000000001</c:v>
                </c:pt>
                <c:pt idx="25">
                  <c:v>1.2749999999999999</c:v>
                </c:pt>
              </c:numCache>
            </c:numRef>
          </c:yVal>
        </c:ser>
        <c:axId val="69310720"/>
        <c:axId val="69325184"/>
      </c:scatterChart>
      <c:valAx>
        <c:axId val="6931072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9325184"/>
        <c:crosses val="autoZero"/>
        <c:crossBetween val="midCat"/>
      </c:valAx>
      <c:valAx>
        <c:axId val="69325184"/>
        <c:scaling>
          <c:orientation val="minMax"/>
        </c:scaling>
        <c:axPos val="l"/>
        <c:title>
          <c:tx>
            <c:rich>
              <a:bodyPr/>
              <a:lstStyle/>
              <a:p>
                <a:pPr>
                  <a:defRPr/>
                </a:pPr>
                <a:r>
                  <a:rPr lang="en-US"/>
                  <a:t>Water depth, ft</a:t>
                </a:r>
              </a:p>
            </c:rich>
          </c:tx>
          <c:layout/>
        </c:title>
        <c:numFmt formatCode="General" sourceLinked="1"/>
        <c:majorTickMark val="none"/>
        <c:tickLblPos val="nextTo"/>
        <c:crossAx val="69310720"/>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201.33:  Conductivity profile</a:t>
            </a:r>
          </a:p>
        </c:rich>
      </c:tx>
      <c:layout/>
    </c:title>
    <c:plotArea>
      <c:layout/>
      <c:scatterChart>
        <c:scatterStyle val="lineMarker"/>
        <c:ser>
          <c:idx val="0"/>
          <c:order val="0"/>
          <c:spPr>
            <a:ln w="28575">
              <a:noFill/>
            </a:ln>
          </c:spPr>
          <c:xVal>
            <c:numRef>
              <c:f>'sjr201.33_"ESB35.6"'!$I$30:$I$55</c:f>
              <c:numCache>
                <c:formatCode>General</c:formatCode>
                <c:ptCount val="26"/>
                <c:pt idx="0">
                  <c:v>1801.09</c:v>
                </c:pt>
                <c:pt idx="1">
                  <c:v>1678.5</c:v>
                </c:pt>
                <c:pt idx="2">
                  <c:v>1611.42</c:v>
                </c:pt>
                <c:pt idx="3">
                  <c:v>1583.79</c:v>
                </c:pt>
                <c:pt idx="4">
                  <c:v>1572.6</c:v>
                </c:pt>
                <c:pt idx="5">
                  <c:v>1517.23</c:v>
                </c:pt>
                <c:pt idx="6">
                  <c:v>1530.35</c:v>
                </c:pt>
                <c:pt idx="7">
                  <c:v>1526.93</c:v>
                </c:pt>
                <c:pt idx="8">
                  <c:v>1531.5</c:v>
                </c:pt>
                <c:pt idx="9">
                  <c:v>1549.54</c:v>
                </c:pt>
                <c:pt idx="10">
                  <c:v>1551.77</c:v>
                </c:pt>
                <c:pt idx="11">
                  <c:v>1546.66</c:v>
                </c:pt>
                <c:pt idx="12">
                  <c:v>1555.26</c:v>
                </c:pt>
                <c:pt idx="13">
                  <c:v>1524.48</c:v>
                </c:pt>
                <c:pt idx="14">
                  <c:v>1533.19</c:v>
                </c:pt>
                <c:pt idx="15">
                  <c:v>1556.39</c:v>
                </c:pt>
                <c:pt idx="16">
                  <c:v>1602.66</c:v>
                </c:pt>
                <c:pt idx="17">
                  <c:v>1607.05</c:v>
                </c:pt>
                <c:pt idx="18">
                  <c:v>1606.42</c:v>
                </c:pt>
                <c:pt idx="19">
                  <c:v>1612.43</c:v>
                </c:pt>
                <c:pt idx="20">
                  <c:v>1630.3</c:v>
                </c:pt>
                <c:pt idx="21">
                  <c:v>1639.46</c:v>
                </c:pt>
                <c:pt idx="22">
                  <c:v>1640.45</c:v>
                </c:pt>
                <c:pt idx="23">
                  <c:v>1750.59</c:v>
                </c:pt>
                <c:pt idx="24">
                  <c:v>1764.46</c:v>
                </c:pt>
                <c:pt idx="25">
                  <c:v>1770.13</c:v>
                </c:pt>
              </c:numCache>
            </c:numRef>
          </c:xVal>
          <c:yVal>
            <c:numRef>
              <c:f>'sjr201.33_"ESB35.6"'!$E$30:$E$55</c:f>
              <c:numCache>
                <c:formatCode>General</c:formatCode>
                <c:ptCount val="26"/>
                <c:pt idx="0">
                  <c:v>0.58099999999999996</c:v>
                </c:pt>
                <c:pt idx="1">
                  <c:v>2.3639999999999999</c:v>
                </c:pt>
                <c:pt idx="2">
                  <c:v>6.7089999999999996</c:v>
                </c:pt>
                <c:pt idx="3">
                  <c:v>7.6260000000000003</c:v>
                </c:pt>
                <c:pt idx="4">
                  <c:v>7.68</c:v>
                </c:pt>
                <c:pt idx="5">
                  <c:v>10.853</c:v>
                </c:pt>
                <c:pt idx="6">
                  <c:v>11.864000000000001</c:v>
                </c:pt>
                <c:pt idx="7">
                  <c:v>12.645</c:v>
                </c:pt>
                <c:pt idx="8">
                  <c:v>13.055999999999999</c:v>
                </c:pt>
                <c:pt idx="9">
                  <c:v>12.891</c:v>
                </c:pt>
                <c:pt idx="10">
                  <c:v>12.718999999999999</c:v>
                </c:pt>
                <c:pt idx="11">
                  <c:v>12.52</c:v>
                </c:pt>
                <c:pt idx="12">
                  <c:v>12.313000000000001</c:v>
                </c:pt>
                <c:pt idx="13">
                  <c:v>10.332000000000001</c:v>
                </c:pt>
                <c:pt idx="14">
                  <c:v>10.374000000000001</c:v>
                </c:pt>
                <c:pt idx="15">
                  <c:v>9.34</c:v>
                </c:pt>
                <c:pt idx="16">
                  <c:v>6.3659999999999997</c:v>
                </c:pt>
                <c:pt idx="17">
                  <c:v>6.41</c:v>
                </c:pt>
                <c:pt idx="18">
                  <c:v>6.4729999999999999</c:v>
                </c:pt>
                <c:pt idx="19">
                  <c:v>6.5119999999999996</c:v>
                </c:pt>
                <c:pt idx="20">
                  <c:v>5.3620000000000001</c:v>
                </c:pt>
                <c:pt idx="21">
                  <c:v>4.4429999999999996</c:v>
                </c:pt>
                <c:pt idx="22">
                  <c:v>4.4530000000000003</c:v>
                </c:pt>
                <c:pt idx="23">
                  <c:v>1.5660000000000001</c:v>
                </c:pt>
                <c:pt idx="24">
                  <c:v>1.2390000000000001</c:v>
                </c:pt>
                <c:pt idx="25">
                  <c:v>1.2749999999999999</c:v>
                </c:pt>
              </c:numCache>
            </c:numRef>
          </c:yVal>
        </c:ser>
        <c:axId val="69357568"/>
        <c:axId val="69359488"/>
      </c:scatterChart>
      <c:valAx>
        <c:axId val="69357568"/>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9359488"/>
        <c:crosses val="autoZero"/>
        <c:crossBetween val="midCat"/>
      </c:valAx>
      <c:valAx>
        <c:axId val="69359488"/>
        <c:scaling>
          <c:orientation val="minMax"/>
        </c:scaling>
        <c:axPos val="l"/>
        <c:title>
          <c:tx>
            <c:rich>
              <a:bodyPr/>
              <a:lstStyle/>
              <a:p>
                <a:pPr>
                  <a:defRPr/>
                </a:pPr>
                <a:r>
                  <a:rPr lang="en-US"/>
                  <a:t>Water depth, ft</a:t>
                </a:r>
              </a:p>
            </c:rich>
          </c:tx>
          <c:layout/>
        </c:title>
        <c:numFmt formatCode="General" sourceLinked="1"/>
        <c:majorTickMark val="none"/>
        <c:tickLblPos val="nextTo"/>
        <c:crossAx val="6935756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215.45:  Conductivity</a:t>
            </a:r>
            <a:r>
              <a:rPr lang="en-US" baseline="0"/>
              <a:t> profile</a:t>
            </a:r>
            <a:endParaRPr lang="en-US"/>
          </a:p>
        </c:rich>
      </c:tx>
      <c:layout/>
    </c:title>
    <c:plotArea>
      <c:layout/>
      <c:scatterChart>
        <c:scatterStyle val="lineMarker"/>
        <c:ser>
          <c:idx val="0"/>
          <c:order val="0"/>
          <c:spPr>
            <a:ln w="28575">
              <a:noFill/>
            </a:ln>
          </c:spPr>
          <c:xVal>
            <c:numRef>
              <c:f>'SJR 215.45'!$I$30:$I$49</c:f>
              <c:numCache>
                <c:formatCode>General</c:formatCode>
                <c:ptCount val="20"/>
                <c:pt idx="0">
                  <c:v>1266.1099999999999</c:v>
                </c:pt>
                <c:pt idx="1">
                  <c:v>1265.21</c:v>
                </c:pt>
                <c:pt idx="2">
                  <c:v>1264.9100000000001</c:v>
                </c:pt>
                <c:pt idx="3">
                  <c:v>1264.47</c:v>
                </c:pt>
                <c:pt idx="4">
                  <c:v>1264.32</c:v>
                </c:pt>
                <c:pt idx="5">
                  <c:v>1264.31</c:v>
                </c:pt>
                <c:pt idx="6">
                  <c:v>1264.45</c:v>
                </c:pt>
                <c:pt idx="7">
                  <c:v>1263.57</c:v>
                </c:pt>
                <c:pt idx="8">
                  <c:v>1263.5899999999999</c:v>
                </c:pt>
                <c:pt idx="9">
                  <c:v>1263.33</c:v>
                </c:pt>
                <c:pt idx="10">
                  <c:v>1263.51</c:v>
                </c:pt>
                <c:pt idx="11">
                  <c:v>1263.4000000000001</c:v>
                </c:pt>
                <c:pt idx="12">
                  <c:v>1259.94</c:v>
                </c:pt>
                <c:pt idx="13">
                  <c:v>1262.83</c:v>
                </c:pt>
                <c:pt idx="14">
                  <c:v>1262.29</c:v>
                </c:pt>
                <c:pt idx="15">
                  <c:v>1262.22</c:v>
                </c:pt>
                <c:pt idx="16">
                  <c:v>1262.77</c:v>
                </c:pt>
                <c:pt idx="17">
                  <c:v>1262.55</c:v>
                </c:pt>
                <c:pt idx="18">
                  <c:v>1262.9000000000001</c:v>
                </c:pt>
                <c:pt idx="19">
                  <c:v>1263.53</c:v>
                </c:pt>
              </c:numCache>
            </c:numRef>
          </c:xVal>
          <c:yVal>
            <c:numRef>
              <c:f>'SJR 215.45'!$E$30:$E$49</c:f>
              <c:numCache>
                <c:formatCode>General</c:formatCode>
                <c:ptCount val="20"/>
                <c:pt idx="0">
                  <c:v>0.52700000000000002</c:v>
                </c:pt>
                <c:pt idx="1">
                  <c:v>1.8380000000000001</c:v>
                </c:pt>
                <c:pt idx="2">
                  <c:v>2.7149999999999999</c:v>
                </c:pt>
                <c:pt idx="3">
                  <c:v>3.157</c:v>
                </c:pt>
                <c:pt idx="4">
                  <c:v>3.4830000000000001</c:v>
                </c:pt>
                <c:pt idx="5">
                  <c:v>3.6080000000000001</c:v>
                </c:pt>
                <c:pt idx="6">
                  <c:v>5.2089999999999996</c:v>
                </c:pt>
                <c:pt idx="7">
                  <c:v>5.6609999999999996</c:v>
                </c:pt>
                <c:pt idx="8">
                  <c:v>6.1449999999999996</c:v>
                </c:pt>
                <c:pt idx="9">
                  <c:v>6.7779999999999996</c:v>
                </c:pt>
                <c:pt idx="10">
                  <c:v>7.1429999999999998</c:v>
                </c:pt>
                <c:pt idx="11">
                  <c:v>7.5730000000000004</c:v>
                </c:pt>
                <c:pt idx="12">
                  <c:v>7.9359999999999999</c:v>
                </c:pt>
                <c:pt idx="13">
                  <c:v>7.5670000000000002</c:v>
                </c:pt>
                <c:pt idx="14">
                  <c:v>7.4459999999999997</c:v>
                </c:pt>
                <c:pt idx="15">
                  <c:v>7.4409999999999998</c:v>
                </c:pt>
                <c:pt idx="16">
                  <c:v>7.3179999999999996</c:v>
                </c:pt>
                <c:pt idx="17">
                  <c:v>6.3789999999999996</c:v>
                </c:pt>
                <c:pt idx="18">
                  <c:v>2.0150000000000001</c:v>
                </c:pt>
                <c:pt idx="19">
                  <c:v>1.425</c:v>
                </c:pt>
              </c:numCache>
            </c:numRef>
          </c:yVal>
        </c:ser>
        <c:axId val="61384192"/>
        <c:axId val="61386112"/>
      </c:scatterChart>
      <c:valAx>
        <c:axId val="61384192"/>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61386112"/>
        <c:crosses val="autoZero"/>
        <c:crossBetween val="midCat"/>
      </c:valAx>
      <c:valAx>
        <c:axId val="61386112"/>
        <c:scaling>
          <c:orientation val="minMax"/>
        </c:scaling>
        <c:axPos val="l"/>
        <c:title>
          <c:tx>
            <c:rich>
              <a:bodyPr/>
              <a:lstStyle/>
              <a:p>
                <a:pPr>
                  <a:defRPr/>
                </a:pPr>
                <a:r>
                  <a:rPr lang="en-US"/>
                  <a:t>Water depth, ft</a:t>
                </a:r>
              </a:p>
            </c:rich>
          </c:tx>
          <c:layout/>
        </c:title>
        <c:numFmt formatCode="General" sourceLinked="1"/>
        <c:majorTickMark val="none"/>
        <c:tickLblPos val="nextTo"/>
        <c:crossAx val="61384192"/>
        <c:crosses val="autoZero"/>
        <c:crossBetween val="midCat"/>
      </c:valAx>
    </c:plotArea>
    <c:plotVisOnly val="1"/>
  </c:chart>
  <c:printSettings>
    <c:headerFooter/>
    <c:pageMargins b="0.75000000000000089" l="0.70000000000000062" r="0.70000000000000062" t="0.75000000000000089"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200.1:</a:t>
            </a:r>
            <a:r>
              <a:rPr lang="en-US" baseline="0"/>
              <a:t>  Water temperature profile</a:t>
            </a:r>
            <a:endParaRPr lang="en-US"/>
          </a:p>
        </c:rich>
      </c:tx>
      <c:layout/>
    </c:title>
    <c:plotArea>
      <c:layout/>
      <c:scatterChart>
        <c:scatterStyle val="lineMarker"/>
        <c:ser>
          <c:idx val="0"/>
          <c:order val="0"/>
          <c:spPr>
            <a:ln w="28575">
              <a:noFill/>
            </a:ln>
          </c:spPr>
          <c:xVal>
            <c:numRef>
              <c:f>'sjr200.1_"dwn"'!$B$8:$B$55</c:f>
              <c:numCache>
                <c:formatCode>General</c:formatCode>
                <c:ptCount val="48"/>
                <c:pt idx="0">
                  <c:v>84.82</c:v>
                </c:pt>
                <c:pt idx="1">
                  <c:v>84.05</c:v>
                </c:pt>
                <c:pt idx="2">
                  <c:v>83.66</c:v>
                </c:pt>
                <c:pt idx="3">
                  <c:v>79.61</c:v>
                </c:pt>
                <c:pt idx="4">
                  <c:v>77.27</c:v>
                </c:pt>
                <c:pt idx="5">
                  <c:v>76.739999999999995</c:v>
                </c:pt>
                <c:pt idx="6">
                  <c:v>76.680000000000007</c:v>
                </c:pt>
                <c:pt idx="7">
                  <c:v>76.7</c:v>
                </c:pt>
                <c:pt idx="8">
                  <c:v>76.739999999999995</c:v>
                </c:pt>
                <c:pt idx="9">
                  <c:v>76.709999999999994</c:v>
                </c:pt>
                <c:pt idx="10">
                  <c:v>76.650000000000006</c:v>
                </c:pt>
                <c:pt idx="11">
                  <c:v>76.66</c:v>
                </c:pt>
                <c:pt idx="12">
                  <c:v>76.69</c:v>
                </c:pt>
                <c:pt idx="13">
                  <c:v>76.72</c:v>
                </c:pt>
                <c:pt idx="14">
                  <c:v>76.77</c:v>
                </c:pt>
                <c:pt idx="15">
                  <c:v>76.77</c:v>
                </c:pt>
                <c:pt idx="16">
                  <c:v>76.63</c:v>
                </c:pt>
                <c:pt idx="17">
                  <c:v>76.66</c:v>
                </c:pt>
                <c:pt idx="18">
                  <c:v>76.680000000000007</c:v>
                </c:pt>
                <c:pt idx="19">
                  <c:v>76.64</c:v>
                </c:pt>
                <c:pt idx="20">
                  <c:v>76.62</c:v>
                </c:pt>
                <c:pt idx="21">
                  <c:v>76.650000000000006</c:v>
                </c:pt>
                <c:pt idx="22">
                  <c:v>76.67</c:v>
                </c:pt>
                <c:pt idx="23">
                  <c:v>76.69</c:v>
                </c:pt>
                <c:pt idx="24">
                  <c:v>76.709999999999994</c:v>
                </c:pt>
                <c:pt idx="25">
                  <c:v>76.709999999999994</c:v>
                </c:pt>
                <c:pt idx="26">
                  <c:v>76.73</c:v>
                </c:pt>
                <c:pt idx="27">
                  <c:v>76.75</c:v>
                </c:pt>
                <c:pt idx="28">
                  <c:v>76.77</c:v>
                </c:pt>
                <c:pt idx="29">
                  <c:v>76.78</c:v>
                </c:pt>
                <c:pt idx="30">
                  <c:v>76.790000000000006</c:v>
                </c:pt>
                <c:pt idx="31">
                  <c:v>76.8</c:v>
                </c:pt>
                <c:pt idx="32">
                  <c:v>76.81</c:v>
                </c:pt>
                <c:pt idx="33">
                  <c:v>76.819999999999993</c:v>
                </c:pt>
                <c:pt idx="34">
                  <c:v>76.81</c:v>
                </c:pt>
                <c:pt idx="35">
                  <c:v>76.819999999999993</c:v>
                </c:pt>
                <c:pt idx="36">
                  <c:v>76.819999999999993</c:v>
                </c:pt>
                <c:pt idx="37">
                  <c:v>76.819999999999993</c:v>
                </c:pt>
                <c:pt idx="38">
                  <c:v>76.819999999999993</c:v>
                </c:pt>
                <c:pt idx="39">
                  <c:v>76.84</c:v>
                </c:pt>
                <c:pt idx="40">
                  <c:v>76.83</c:v>
                </c:pt>
                <c:pt idx="41">
                  <c:v>76.83</c:v>
                </c:pt>
                <c:pt idx="42">
                  <c:v>76.849999999999994</c:v>
                </c:pt>
                <c:pt idx="43">
                  <c:v>76.819999999999993</c:v>
                </c:pt>
                <c:pt idx="44">
                  <c:v>76.8</c:v>
                </c:pt>
                <c:pt idx="45">
                  <c:v>76.78</c:v>
                </c:pt>
                <c:pt idx="46">
                  <c:v>77.989999999999995</c:v>
                </c:pt>
                <c:pt idx="47">
                  <c:v>83.3</c:v>
                </c:pt>
              </c:numCache>
            </c:numRef>
          </c:xVal>
          <c:yVal>
            <c:numRef>
              <c:f>'sjr200.1_"dwn"'!$C$8:$C$55</c:f>
              <c:numCache>
                <c:formatCode>General</c:formatCode>
                <c:ptCount val="48"/>
                <c:pt idx="0">
                  <c:v>0.104</c:v>
                </c:pt>
                <c:pt idx="1">
                  <c:v>0.81899999999999995</c:v>
                </c:pt>
                <c:pt idx="2">
                  <c:v>1.5549999999999999</c:v>
                </c:pt>
                <c:pt idx="3">
                  <c:v>3.327</c:v>
                </c:pt>
                <c:pt idx="4">
                  <c:v>4.5860000000000003</c:v>
                </c:pt>
                <c:pt idx="5">
                  <c:v>5.9720000000000004</c:v>
                </c:pt>
                <c:pt idx="6">
                  <c:v>6.1379999999999999</c:v>
                </c:pt>
                <c:pt idx="7">
                  <c:v>6.2460000000000004</c:v>
                </c:pt>
                <c:pt idx="8">
                  <c:v>6.282</c:v>
                </c:pt>
                <c:pt idx="9">
                  <c:v>6.1909999999999998</c:v>
                </c:pt>
                <c:pt idx="10">
                  <c:v>6.2469999999999999</c:v>
                </c:pt>
                <c:pt idx="11">
                  <c:v>6.2830000000000004</c:v>
                </c:pt>
                <c:pt idx="12">
                  <c:v>6.3289999999999997</c:v>
                </c:pt>
                <c:pt idx="13">
                  <c:v>6.3680000000000003</c:v>
                </c:pt>
                <c:pt idx="14">
                  <c:v>6.4009999999999998</c:v>
                </c:pt>
                <c:pt idx="15">
                  <c:v>6.3789999999999996</c:v>
                </c:pt>
                <c:pt idx="16">
                  <c:v>6.5049999999999999</c:v>
                </c:pt>
                <c:pt idx="17">
                  <c:v>6.4509999999999996</c:v>
                </c:pt>
                <c:pt idx="18">
                  <c:v>6.4119999999999999</c:v>
                </c:pt>
                <c:pt idx="19">
                  <c:v>6.47</c:v>
                </c:pt>
                <c:pt idx="20">
                  <c:v>6.4269999999999996</c:v>
                </c:pt>
                <c:pt idx="21">
                  <c:v>6.43</c:v>
                </c:pt>
                <c:pt idx="22">
                  <c:v>6.4470000000000001</c:v>
                </c:pt>
                <c:pt idx="23">
                  <c:v>6.4630000000000001</c:v>
                </c:pt>
                <c:pt idx="24">
                  <c:v>6.4740000000000002</c:v>
                </c:pt>
                <c:pt idx="25">
                  <c:v>6.4850000000000003</c:v>
                </c:pt>
                <c:pt idx="26">
                  <c:v>6.4770000000000003</c:v>
                </c:pt>
                <c:pt idx="27">
                  <c:v>6.4850000000000003</c:v>
                </c:pt>
                <c:pt idx="28">
                  <c:v>6.4939999999999998</c:v>
                </c:pt>
                <c:pt idx="29">
                  <c:v>6.5</c:v>
                </c:pt>
                <c:pt idx="30">
                  <c:v>6.5060000000000002</c:v>
                </c:pt>
                <c:pt idx="31">
                  <c:v>6.4950000000000001</c:v>
                </c:pt>
                <c:pt idx="32">
                  <c:v>6.4989999999999997</c:v>
                </c:pt>
                <c:pt idx="33">
                  <c:v>6.5039999999999996</c:v>
                </c:pt>
                <c:pt idx="34">
                  <c:v>6.5069999999999997</c:v>
                </c:pt>
                <c:pt idx="35">
                  <c:v>6.4950000000000001</c:v>
                </c:pt>
                <c:pt idx="36">
                  <c:v>6.4649999999999999</c:v>
                </c:pt>
                <c:pt idx="37">
                  <c:v>6.452</c:v>
                </c:pt>
                <c:pt idx="38">
                  <c:v>6.4539999999999997</c:v>
                </c:pt>
                <c:pt idx="39">
                  <c:v>6.4409999999999998</c:v>
                </c:pt>
                <c:pt idx="40">
                  <c:v>6.4429999999999996</c:v>
                </c:pt>
                <c:pt idx="41">
                  <c:v>6.4459999999999997</c:v>
                </c:pt>
                <c:pt idx="42">
                  <c:v>6.4480000000000004</c:v>
                </c:pt>
                <c:pt idx="43">
                  <c:v>6.4009999999999998</c:v>
                </c:pt>
                <c:pt idx="44">
                  <c:v>6.3029999999999999</c:v>
                </c:pt>
                <c:pt idx="45">
                  <c:v>5.8879999999999999</c:v>
                </c:pt>
                <c:pt idx="46">
                  <c:v>1.3939999999999999</c:v>
                </c:pt>
                <c:pt idx="47">
                  <c:v>0.35799999999999998</c:v>
                </c:pt>
              </c:numCache>
            </c:numRef>
          </c:yVal>
        </c:ser>
        <c:axId val="69380736"/>
        <c:axId val="69399296"/>
      </c:scatterChart>
      <c:valAx>
        <c:axId val="6938073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9399296"/>
        <c:crosses val="autoZero"/>
        <c:crossBetween val="midCat"/>
      </c:valAx>
      <c:valAx>
        <c:axId val="69399296"/>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6938073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200.1</a:t>
            </a:r>
            <a:r>
              <a:rPr lang="en-US" baseline="0"/>
              <a:t> Conductivity profile</a:t>
            </a:r>
            <a:endParaRPr lang="en-US"/>
          </a:p>
        </c:rich>
      </c:tx>
      <c:layout/>
    </c:title>
    <c:plotArea>
      <c:layout/>
      <c:scatterChart>
        <c:scatterStyle val="lineMarker"/>
        <c:ser>
          <c:idx val="0"/>
          <c:order val="0"/>
          <c:spPr>
            <a:ln w="28575">
              <a:noFill/>
            </a:ln>
          </c:spPr>
          <c:xVal>
            <c:numRef>
              <c:f>'sjr200.1_"dwn"'!$E$8:$E$55</c:f>
              <c:numCache>
                <c:formatCode>General</c:formatCode>
                <c:ptCount val="48"/>
                <c:pt idx="0">
                  <c:v>1123</c:v>
                </c:pt>
                <c:pt idx="1">
                  <c:v>1122</c:v>
                </c:pt>
                <c:pt idx="2">
                  <c:v>1092</c:v>
                </c:pt>
                <c:pt idx="3">
                  <c:v>1114</c:v>
                </c:pt>
                <c:pt idx="4">
                  <c:v>1143</c:v>
                </c:pt>
                <c:pt idx="5">
                  <c:v>1154</c:v>
                </c:pt>
                <c:pt idx="6">
                  <c:v>1159</c:v>
                </c:pt>
                <c:pt idx="7">
                  <c:v>1162</c:v>
                </c:pt>
                <c:pt idx="8">
                  <c:v>1162</c:v>
                </c:pt>
                <c:pt idx="9">
                  <c:v>1156</c:v>
                </c:pt>
                <c:pt idx="10">
                  <c:v>1158</c:v>
                </c:pt>
                <c:pt idx="11">
                  <c:v>1157</c:v>
                </c:pt>
                <c:pt idx="12">
                  <c:v>1160</c:v>
                </c:pt>
                <c:pt idx="13">
                  <c:v>1160</c:v>
                </c:pt>
                <c:pt idx="14">
                  <c:v>1161</c:v>
                </c:pt>
                <c:pt idx="15">
                  <c:v>1145</c:v>
                </c:pt>
                <c:pt idx="16">
                  <c:v>1156</c:v>
                </c:pt>
                <c:pt idx="17">
                  <c:v>1100</c:v>
                </c:pt>
                <c:pt idx="18">
                  <c:v>1100</c:v>
                </c:pt>
                <c:pt idx="19">
                  <c:v>1062</c:v>
                </c:pt>
                <c:pt idx="20">
                  <c:v>1136</c:v>
                </c:pt>
                <c:pt idx="21">
                  <c:v>1152</c:v>
                </c:pt>
                <c:pt idx="22">
                  <c:v>1156</c:v>
                </c:pt>
                <c:pt idx="23">
                  <c:v>1156</c:v>
                </c:pt>
                <c:pt idx="24">
                  <c:v>1155</c:v>
                </c:pt>
                <c:pt idx="25">
                  <c:v>1157</c:v>
                </c:pt>
                <c:pt idx="26">
                  <c:v>1156</c:v>
                </c:pt>
                <c:pt idx="27">
                  <c:v>1154</c:v>
                </c:pt>
                <c:pt idx="28">
                  <c:v>1153</c:v>
                </c:pt>
                <c:pt idx="29">
                  <c:v>1151</c:v>
                </c:pt>
                <c:pt idx="30">
                  <c:v>1154</c:v>
                </c:pt>
                <c:pt idx="31">
                  <c:v>1153</c:v>
                </c:pt>
                <c:pt idx="32">
                  <c:v>1153</c:v>
                </c:pt>
                <c:pt idx="33">
                  <c:v>1152</c:v>
                </c:pt>
                <c:pt idx="34">
                  <c:v>1152</c:v>
                </c:pt>
                <c:pt idx="35">
                  <c:v>1147</c:v>
                </c:pt>
                <c:pt idx="36">
                  <c:v>1137</c:v>
                </c:pt>
                <c:pt idx="37">
                  <c:v>1117</c:v>
                </c:pt>
                <c:pt idx="38">
                  <c:v>1119</c:v>
                </c:pt>
                <c:pt idx="39">
                  <c:v>1116</c:v>
                </c:pt>
                <c:pt idx="40">
                  <c:v>1117</c:v>
                </c:pt>
                <c:pt idx="41">
                  <c:v>1110</c:v>
                </c:pt>
                <c:pt idx="42">
                  <c:v>1120</c:v>
                </c:pt>
                <c:pt idx="43">
                  <c:v>1138</c:v>
                </c:pt>
                <c:pt idx="44">
                  <c:v>1143</c:v>
                </c:pt>
                <c:pt idx="45">
                  <c:v>1133</c:v>
                </c:pt>
                <c:pt idx="46">
                  <c:v>1192</c:v>
                </c:pt>
                <c:pt idx="47">
                  <c:v>1136</c:v>
                </c:pt>
              </c:numCache>
            </c:numRef>
          </c:xVal>
          <c:yVal>
            <c:numRef>
              <c:f>'sjr200.1_"dwn"'!$C$8:$C$55</c:f>
              <c:numCache>
                <c:formatCode>General</c:formatCode>
                <c:ptCount val="48"/>
                <c:pt idx="0">
                  <c:v>0.104</c:v>
                </c:pt>
                <c:pt idx="1">
                  <c:v>0.81899999999999995</c:v>
                </c:pt>
                <c:pt idx="2">
                  <c:v>1.5549999999999999</c:v>
                </c:pt>
                <c:pt idx="3">
                  <c:v>3.327</c:v>
                </c:pt>
                <c:pt idx="4">
                  <c:v>4.5860000000000003</c:v>
                </c:pt>
                <c:pt idx="5">
                  <c:v>5.9720000000000004</c:v>
                </c:pt>
                <c:pt idx="6">
                  <c:v>6.1379999999999999</c:v>
                </c:pt>
                <c:pt idx="7">
                  <c:v>6.2460000000000004</c:v>
                </c:pt>
                <c:pt idx="8">
                  <c:v>6.282</c:v>
                </c:pt>
                <c:pt idx="9">
                  <c:v>6.1909999999999998</c:v>
                </c:pt>
                <c:pt idx="10">
                  <c:v>6.2469999999999999</c:v>
                </c:pt>
                <c:pt idx="11">
                  <c:v>6.2830000000000004</c:v>
                </c:pt>
                <c:pt idx="12">
                  <c:v>6.3289999999999997</c:v>
                </c:pt>
                <c:pt idx="13">
                  <c:v>6.3680000000000003</c:v>
                </c:pt>
                <c:pt idx="14">
                  <c:v>6.4009999999999998</c:v>
                </c:pt>
                <c:pt idx="15">
                  <c:v>6.3789999999999996</c:v>
                </c:pt>
                <c:pt idx="16">
                  <c:v>6.5049999999999999</c:v>
                </c:pt>
                <c:pt idx="17">
                  <c:v>6.4509999999999996</c:v>
                </c:pt>
                <c:pt idx="18">
                  <c:v>6.4119999999999999</c:v>
                </c:pt>
                <c:pt idx="19">
                  <c:v>6.47</c:v>
                </c:pt>
                <c:pt idx="20">
                  <c:v>6.4269999999999996</c:v>
                </c:pt>
                <c:pt idx="21">
                  <c:v>6.43</c:v>
                </c:pt>
                <c:pt idx="22">
                  <c:v>6.4470000000000001</c:v>
                </c:pt>
                <c:pt idx="23">
                  <c:v>6.4630000000000001</c:v>
                </c:pt>
                <c:pt idx="24">
                  <c:v>6.4740000000000002</c:v>
                </c:pt>
                <c:pt idx="25">
                  <c:v>6.4850000000000003</c:v>
                </c:pt>
                <c:pt idx="26">
                  <c:v>6.4770000000000003</c:v>
                </c:pt>
                <c:pt idx="27">
                  <c:v>6.4850000000000003</c:v>
                </c:pt>
                <c:pt idx="28">
                  <c:v>6.4939999999999998</c:v>
                </c:pt>
                <c:pt idx="29">
                  <c:v>6.5</c:v>
                </c:pt>
                <c:pt idx="30">
                  <c:v>6.5060000000000002</c:v>
                </c:pt>
                <c:pt idx="31">
                  <c:v>6.4950000000000001</c:v>
                </c:pt>
                <c:pt idx="32">
                  <c:v>6.4989999999999997</c:v>
                </c:pt>
                <c:pt idx="33">
                  <c:v>6.5039999999999996</c:v>
                </c:pt>
                <c:pt idx="34">
                  <c:v>6.5069999999999997</c:v>
                </c:pt>
                <c:pt idx="35">
                  <c:v>6.4950000000000001</c:v>
                </c:pt>
                <c:pt idx="36">
                  <c:v>6.4649999999999999</c:v>
                </c:pt>
                <c:pt idx="37">
                  <c:v>6.452</c:v>
                </c:pt>
                <c:pt idx="38">
                  <c:v>6.4539999999999997</c:v>
                </c:pt>
                <c:pt idx="39">
                  <c:v>6.4409999999999998</c:v>
                </c:pt>
                <c:pt idx="40">
                  <c:v>6.4429999999999996</c:v>
                </c:pt>
                <c:pt idx="41">
                  <c:v>6.4459999999999997</c:v>
                </c:pt>
                <c:pt idx="42">
                  <c:v>6.4480000000000004</c:v>
                </c:pt>
                <c:pt idx="43">
                  <c:v>6.4009999999999998</c:v>
                </c:pt>
                <c:pt idx="44">
                  <c:v>6.3029999999999999</c:v>
                </c:pt>
                <c:pt idx="45">
                  <c:v>5.8879999999999999</c:v>
                </c:pt>
                <c:pt idx="46">
                  <c:v>1.3939999999999999</c:v>
                </c:pt>
                <c:pt idx="47">
                  <c:v>0.35799999999999998</c:v>
                </c:pt>
              </c:numCache>
            </c:numRef>
          </c:yVal>
        </c:ser>
        <c:axId val="69428352"/>
        <c:axId val="69430272"/>
      </c:scatterChart>
      <c:valAx>
        <c:axId val="69428352"/>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9430272"/>
        <c:crosses val="autoZero"/>
        <c:crossBetween val="midCat"/>
      </c:valAx>
      <c:valAx>
        <c:axId val="69430272"/>
        <c:scaling>
          <c:orientation val="minMax"/>
        </c:scaling>
        <c:axPos val="l"/>
        <c:title>
          <c:tx>
            <c:rich>
              <a:bodyPr/>
              <a:lstStyle/>
              <a:p>
                <a:pPr>
                  <a:defRPr/>
                </a:pPr>
                <a:r>
                  <a:rPr lang="en-US"/>
                  <a:t>Water depth, ft</a:t>
                </a:r>
              </a:p>
            </c:rich>
          </c:tx>
          <c:layout/>
        </c:title>
        <c:numFmt formatCode="General" sourceLinked="1"/>
        <c:majorTickMark val="none"/>
        <c:tickLblPos val="nextTo"/>
        <c:crossAx val="69428352"/>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199.75:</a:t>
            </a:r>
            <a:r>
              <a:rPr lang="en-US" baseline="0"/>
              <a:t>  Water temperature profile</a:t>
            </a:r>
            <a:endParaRPr lang="en-US"/>
          </a:p>
        </c:rich>
      </c:tx>
      <c:layout/>
    </c:title>
    <c:plotArea>
      <c:layout/>
      <c:scatterChart>
        <c:scatterStyle val="lineMarker"/>
        <c:ser>
          <c:idx val="0"/>
          <c:order val="0"/>
          <c:spPr>
            <a:ln w="28575">
              <a:noFill/>
            </a:ln>
          </c:spPr>
          <c:xVal>
            <c:numRef>
              <c:f>'sjr199.75_"dwn"'!$B$8:$B$36</c:f>
              <c:numCache>
                <c:formatCode>General</c:formatCode>
                <c:ptCount val="29"/>
                <c:pt idx="0">
                  <c:v>85.26</c:v>
                </c:pt>
                <c:pt idx="1">
                  <c:v>84.5</c:v>
                </c:pt>
                <c:pt idx="2">
                  <c:v>82.21</c:v>
                </c:pt>
                <c:pt idx="3">
                  <c:v>77.459999999999994</c:v>
                </c:pt>
                <c:pt idx="4">
                  <c:v>75.650000000000006</c:v>
                </c:pt>
                <c:pt idx="5">
                  <c:v>74.78</c:v>
                </c:pt>
                <c:pt idx="6">
                  <c:v>74.8</c:v>
                </c:pt>
                <c:pt idx="7">
                  <c:v>74.8</c:v>
                </c:pt>
                <c:pt idx="8">
                  <c:v>74.760000000000005</c:v>
                </c:pt>
                <c:pt idx="9">
                  <c:v>74.81</c:v>
                </c:pt>
                <c:pt idx="10">
                  <c:v>74.87</c:v>
                </c:pt>
                <c:pt idx="11">
                  <c:v>74.97</c:v>
                </c:pt>
                <c:pt idx="12">
                  <c:v>74.98</c:v>
                </c:pt>
                <c:pt idx="13">
                  <c:v>75.02</c:v>
                </c:pt>
                <c:pt idx="14">
                  <c:v>74.73</c:v>
                </c:pt>
                <c:pt idx="15">
                  <c:v>74.67</c:v>
                </c:pt>
                <c:pt idx="16">
                  <c:v>74.66</c:v>
                </c:pt>
                <c:pt idx="17">
                  <c:v>74.64</c:v>
                </c:pt>
                <c:pt idx="18">
                  <c:v>74.650000000000006</c:v>
                </c:pt>
                <c:pt idx="19">
                  <c:v>74.650000000000006</c:v>
                </c:pt>
                <c:pt idx="20">
                  <c:v>74.66</c:v>
                </c:pt>
                <c:pt idx="21">
                  <c:v>74.75</c:v>
                </c:pt>
                <c:pt idx="22">
                  <c:v>74.930000000000007</c:v>
                </c:pt>
                <c:pt idx="23">
                  <c:v>75.319999999999993</c:v>
                </c:pt>
                <c:pt idx="24">
                  <c:v>77.5</c:v>
                </c:pt>
                <c:pt idx="25">
                  <c:v>80.650000000000006</c:v>
                </c:pt>
                <c:pt idx="26">
                  <c:v>83.41</c:v>
                </c:pt>
                <c:pt idx="27">
                  <c:v>84.49</c:v>
                </c:pt>
                <c:pt idx="28">
                  <c:v>84.77</c:v>
                </c:pt>
              </c:numCache>
            </c:numRef>
          </c:xVal>
          <c:yVal>
            <c:numRef>
              <c:f>'sjr199.75_"dwn"'!$C$8:$C$36</c:f>
              <c:numCache>
                <c:formatCode>General</c:formatCode>
                <c:ptCount val="29"/>
                <c:pt idx="0">
                  <c:v>0.502</c:v>
                </c:pt>
                <c:pt idx="1">
                  <c:v>1.5429999999999999</c:v>
                </c:pt>
                <c:pt idx="2">
                  <c:v>2.0649999999999999</c:v>
                </c:pt>
                <c:pt idx="3">
                  <c:v>3.1150000000000002</c:v>
                </c:pt>
                <c:pt idx="4">
                  <c:v>4.8540000000000001</c:v>
                </c:pt>
                <c:pt idx="5">
                  <c:v>5.9119999999999999</c:v>
                </c:pt>
                <c:pt idx="6">
                  <c:v>6.0730000000000004</c:v>
                </c:pt>
                <c:pt idx="7">
                  <c:v>6.0640000000000001</c:v>
                </c:pt>
                <c:pt idx="8">
                  <c:v>6.1029999999999998</c:v>
                </c:pt>
                <c:pt idx="9">
                  <c:v>6.1369999999999996</c:v>
                </c:pt>
                <c:pt idx="10">
                  <c:v>6.1829999999999998</c:v>
                </c:pt>
                <c:pt idx="11">
                  <c:v>6.2220000000000004</c:v>
                </c:pt>
                <c:pt idx="12">
                  <c:v>6.2409999999999997</c:v>
                </c:pt>
                <c:pt idx="13">
                  <c:v>6.2380000000000004</c:v>
                </c:pt>
                <c:pt idx="14">
                  <c:v>6.1669999999999998</c:v>
                </c:pt>
                <c:pt idx="15">
                  <c:v>6.1349999999999998</c:v>
                </c:pt>
                <c:pt idx="16">
                  <c:v>6.2220000000000004</c:v>
                </c:pt>
                <c:pt idx="17">
                  <c:v>6.2549999999999999</c:v>
                </c:pt>
                <c:pt idx="18">
                  <c:v>6.2679999999999998</c:v>
                </c:pt>
                <c:pt idx="19">
                  <c:v>6.2930000000000001</c:v>
                </c:pt>
                <c:pt idx="20">
                  <c:v>6.1459999999999999</c:v>
                </c:pt>
                <c:pt idx="21">
                  <c:v>5.15</c:v>
                </c:pt>
                <c:pt idx="22">
                  <c:v>3.8719999999999999</c:v>
                </c:pt>
                <c:pt idx="23">
                  <c:v>3.2410000000000001</c:v>
                </c:pt>
                <c:pt idx="24">
                  <c:v>2.1739999999999999</c:v>
                </c:pt>
                <c:pt idx="25">
                  <c:v>1.23</c:v>
                </c:pt>
                <c:pt idx="26">
                  <c:v>0.68</c:v>
                </c:pt>
                <c:pt idx="27">
                  <c:v>0.56999999999999995</c:v>
                </c:pt>
                <c:pt idx="28">
                  <c:v>0.65400000000000003</c:v>
                </c:pt>
              </c:numCache>
            </c:numRef>
          </c:yVal>
        </c:ser>
        <c:axId val="69447040"/>
        <c:axId val="69526656"/>
      </c:scatterChart>
      <c:valAx>
        <c:axId val="6944704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9526656"/>
        <c:crosses val="autoZero"/>
        <c:crossBetween val="midCat"/>
      </c:valAx>
      <c:valAx>
        <c:axId val="69526656"/>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69447040"/>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199.75:</a:t>
            </a:r>
            <a:r>
              <a:rPr lang="en-US" baseline="0"/>
              <a:t>  Conductivity profile</a:t>
            </a:r>
            <a:endParaRPr lang="en-US"/>
          </a:p>
        </c:rich>
      </c:tx>
      <c:layout/>
    </c:title>
    <c:plotArea>
      <c:layout/>
      <c:scatterChart>
        <c:scatterStyle val="lineMarker"/>
        <c:ser>
          <c:idx val="0"/>
          <c:order val="0"/>
          <c:spPr>
            <a:ln w="28575">
              <a:noFill/>
            </a:ln>
          </c:spPr>
          <c:xVal>
            <c:numRef>
              <c:f>'sjr199.75_"dwn"'!$E$8:$E$36</c:f>
              <c:numCache>
                <c:formatCode>General</c:formatCode>
                <c:ptCount val="29"/>
                <c:pt idx="0">
                  <c:v>1109</c:v>
                </c:pt>
                <c:pt idx="1">
                  <c:v>1080</c:v>
                </c:pt>
                <c:pt idx="2">
                  <c:v>1100</c:v>
                </c:pt>
                <c:pt idx="3">
                  <c:v>1106</c:v>
                </c:pt>
                <c:pt idx="4">
                  <c:v>1115</c:v>
                </c:pt>
                <c:pt idx="5">
                  <c:v>1129</c:v>
                </c:pt>
                <c:pt idx="6">
                  <c:v>1129</c:v>
                </c:pt>
                <c:pt idx="7">
                  <c:v>1128</c:v>
                </c:pt>
                <c:pt idx="8">
                  <c:v>1130</c:v>
                </c:pt>
                <c:pt idx="9">
                  <c:v>1130</c:v>
                </c:pt>
                <c:pt idx="10">
                  <c:v>1130</c:v>
                </c:pt>
                <c:pt idx="11">
                  <c:v>1128</c:v>
                </c:pt>
                <c:pt idx="12">
                  <c:v>1130</c:v>
                </c:pt>
                <c:pt idx="13">
                  <c:v>1127</c:v>
                </c:pt>
                <c:pt idx="14">
                  <c:v>1129</c:v>
                </c:pt>
                <c:pt idx="15">
                  <c:v>1130</c:v>
                </c:pt>
                <c:pt idx="16">
                  <c:v>1131</c:v>
                </c:pt>
                <c:pt idx="17">
                  <c:v>1131</c:v>
                </c:pt>
                <c:pt idx="18">
                  <c:v>1131</c:v>
                </c:pt>
                <c:pt idx="19">
                  <c:v>1129</c:v>
                </c:pt>
                <c:pt idx="20">
                  <c:v>1129</c:v>
                </c:pt>
                <c:pt idx="21">
                  <c:v>1125</c:v>
                </c:pt>
                <c:pt idx="22">
                  <c:v>1123</c:v>
                </c:pt>
                <c:pt idx="23">
                  <c:v>1124</c:v>
                </c:pt>
                <c:pt idx="24">
                  <c:v>1129</c:v>
                </c:pt>
                <c:pt idx="25">
                  <c:v>1119</c:v>
                </c:pt>
                <c:pt idx="26">
                  <c:v>1118</c:v>
                </c:pt>
                <c:pt idx="27">
                  <c:v>1109</c:v>
                </c:pt>
                <c:pt idx="28">
                  <c:v>1112</c:v>
                </c:pt>
              </c:numCache>
            </c:numRef>
          </c:xVal>
          <c:yVal>
            <c:numRef>
              <c:f>'sjr199.75_"dwn"'!$C$8:$C$36</c:f>
              <c:numCache>
                <c:formatCode>General</c:formatCode>
                <c:ptCount val="29"/>
                <c:pt idx="0">
                  <c:v>0.502</c:v>
                </c:pt>
                <c:pt idx="1">
                  <c:v>1.5429999999999999</c:v>
                </c:pt>
                <c:pt idx="2">
                  <c:v>2.0649999999999999</c:v>
                </c:pt>
                <c:pt idx="3">
                  <c:v>3.1150000000000002</c:v>
                </c:pt>
                <c:pt idx="4">
                  <c:v>4.8540000000000001</c:v>
                </c:pt>
                <c:pt idx="5">
                  <c:v>5.9119999999999999</c:v>
                </c:pt>
                <c:pt idx="6">
                  <c:v>6.0730000000000004</c:v>
                </c:pt>
                <c:pt idx="7">
                  <c:v>6.0640000000000001</c:v>
                </c:pt>
                <c:pt idx="8">
                  <c:v>6.1029999999999998</c:v>
                </c:pt>
                <c:pt idx="9">
                  <c:v>6.1369999999999996</c:v>
                </c:pt>
                <c:pt idx="10">
                  <c:v>6.1829999999999998</c:v>
                </c:pt>
                <c:pt idx="11">
                  <c:v>6.2220000000000004</c:v>
                </c:pt>
                <c:pt idx="12">
                  <c:v>6.2409999999999997</c:v>
                </c:pt>
                <c:pt idx="13">
                  <c:v>6.2380000000000004</c:v>
                </c:pt>
                <c:pt idx="14">
                  <c:v>6.1669999999999998</c:v>
                </c:pt>
                <c:pt idx="15">
                  <c:v>6.1349999999999998</c:v>
                </c:pt>
                <c:pt idx="16">
                  <c:v>6.2220000000000004</c:v>
                </c:pt>
                <c:pt idx="17">
                  <c:v>6.2549999999999999</c:v>
                </c:pt>
                <c:pt idx="18">
                  <c:v>6.2679999999999998</c:v>
                </c:pt>
                <c:pt idx="19">
                  <c:v>6.2930000000000001</c:v>
                </c:pt>
                <c:pt idx="20">
                  <c:v>6.1459999999999999</c:v>
                </c:pt>
                <c:pt idx="21">
                  <c:v>5.15</c:v>
                </c:pt>
                <c:pt idx="22">
                  <c:v>3.8719999999999999</c:v>
                </c:pt>
                <c:pt idx="23">
                  <c:v>3.2410000000000001</c:v>
                </c:pt>
                <c:pt idx="24">
                  <c:v>2.1739999999999999</c:v>
                </c:pt>
                <c:pt idx="25">
                  <c:v>1.23</c:v>
                </c:pt>
                <c:pt idx="26">
                  <c:v>0.68</c:v>
                </c:pt>
                <c:pt idx="27">
                  <c:v>0.56999999999999995</c:v>
                </c:pt>
                <c:pt idx="28">
                  <c:v>0.65400000000000003</c:v>
                </c:pt>
              </c:numCache>
            </c:numRef>
          </c:yVal>
        </c:ser>
        <c:axId val="69530752"/>
        <c:axId val="69540480"/>
      </c:scatterChart>
      <c:valAx>
        <c:axId val="69530752"/>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69540480"/>
        <c:crosses val="autoZero"/>
        <c:crossBetween val="midCat"/>
      </c:valAx>
      <c:valAx>
        <c:axId val="69540480"/>
        <c:scaling>
          <c:orientation val="minMax"/>
        </c:scaling>
        <c:axPos val="l"/>
        <c:title>
          <c:tx>
            <c:rich>
              <a:bodyPr/>
              <a:lstStyle/>
              <a:p>
                <a:pPr>
                  <a:defRPr/>
                </a:pPr>
                <a:r>
                  <a:rPr lang="en-US"/>
                  <a:t>Water depth, ft</a:t>
                </a:r>
              </a:p>
            </c:rich>
          </c:tx>
          <c:layout/>
        </c:title>
        <c:numFmt formatCode="General" sourceLinked="1"/>
        <c:majorTickMark val="none"/>
        <c:tickLblPos val="nextTo"/>
        <c:crossAx val="69530752"/>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199.47:  Water</a:t>
            </a:r>
            <a:r>
              <a:rPr lang="en-US" baseline="0"/>
              <a:t> temperature profile</a:t>
            </a:r>
            <a:endParaRPr lang="en-US"/>
          </a:p>
        </c:rich>
      </c:tx>
      <c:layout/>
    </c:title>
    <c:plotArea>
      <c:layout/>
      <c:scatterChart>
        <c:scatterStyle val="lineMarker"/>
        <c:ser>
          <c:idx val="0"/>
          <c:order val="0"/>
          <c:spPr>
            <a:ln w="28575">
              <a:noFill/>
            </a:ln>
          </c:spPr>
          <c:xVal>
            <c:numRef>
              <c:f>'sjr199.47_"opt2dwn"'!$B$8:$B$85</c:f>
              <c:numCache>
                <c:formatCode>General</c:formatCode>
                <c:ptCount val="78"/>
                <c:pt idx="0">
                  <c:v>85.54</c:v>
                </c:pt>
                <c:pt idx="1">
                  <c:v>83.86</c:v>
                </c:pt>
                <c:pt idx="2">
                  <c:v>82.84</c:v>
                </c:pt>
                <c:pt idx="3">
                  <c:v>79.56</c:v>
                </c:pt>
                <c:pt idx="4">
                  <c:v>78.56</c:v>
                </c:pt>
                <c:pt idx="5">
                  <c:v>77.42</c:v>
                </c:pt>
                <c:pt idx="6">
                  <c:v>77.459999999999994</c:v>
                </c:pt>
                <c:pt idx="7">
                  <c:v>77.44</c:v>
                </c:pt>
                <c:pt idx="8">
                  <c:v>77.5</c:v>
                </c:pt>
                <c:pt idx="9">
                  <c:v>77.42</c:v>
                </c:pt>
                <c:pt idx="10">
                  <c:v>77.44</c:v>
                </c:pt>
                <c:pt idx="11">
                  <c:v>77.48</c:v>
                </c:pt>
                <c:pt idx="12">
                  <c:v>77.44</c:v>
                </c:pt>
                <c:pt idx="13">
                  <c:v>77.31</c:v>
                </c:pt>
                <c:pt idx="14">
                  <c:v>77.36</c:v>
                </c:pt>
                <c:pt idx="15">
                  <c:v>77.52</c:v>
                </c:pt>
                <c:pt idx="16">
                  <c:v>77.44</c:v>
                </c:pt>
                <c:pt idx="17">
                  <c:v>77.349999999999994</c:v>
                </c:pt>
                <c:pt idx="18">
                  <c:v>77.33</c:v>
                </c:pt>
                <c:pt idx="19">
                  <c:v>77.17</c:v>
                </c:pt>
                <c:pt idx="20">
                  <c:v>77</c:v>
                </c:pt>
                <c:pt idx="21">
                  <c:v>76.73</c:v>
                </c:pt>
                <c:pt idx="22">
                  <c:v>76.62</c:v>
                </c:pt>
                <c:pt idx="23">
                  <c:v>76.95</c:v>
                </c:pt>
                <c:pt idx="24">
                  <c:v>77.260000000000005</c:v>
                </c:pt>
                <c:pt idx="25">
                  <c:v>78.48</c:v>
                </c:pt>
                <c:pt idx="26">
                  <c:v>79.47</c:v>
                </c:pt>
                <c:pt idx="27">
                  <c:v>80.05</c:v>
                </c:pt>
                <c:pt idx="28">
                  <c:v>80.66</c:v>
                </c:pt>
                <c:pt idx="29">
                  <c:v>80.62</c:v>
                </c:pt>
                <c:pt idx="30">
                  <c:v>79.599999999999994</c:v>
                </c:pt>
                <c:pt idx="31">
                  <c:v>78.95</c:v>
                </c:pt>
                <c:pt idx="32">
                  <c:v>78.900000000000006</c:v>
                </c:pt>
                <c:pt idx="33">
                  <c:v>79</c:v>
                </c:pt>
                <c:pt idx="34">
                  <c:v>78.34</c:v>
                </c:pt>
                <c:pt idx="35">
                  <c:v>77.98</c:v>
                </c:pt>
                <c:pt idx="36">
                  <c:v>77.98</c:v>
                </c:pt>
                <c:pt idx="37">
                  <c:v>78.459999999999994</c:v>
                </c:pt>
                <c:pt idx="38">
                  <c:v>77.92</c:v>
                </c:pt>
                <c:pt idx="39">
                  <c:v>77.22</c:v>
                </c:pt>
                <c:pt idx="40">
                  <c:v>77.349999999999994</c:v>
                </c:pt>
                <c:pt idx="41">
                  <c:v>77.319999999999993</c:v>
                </c:pt>
                <c:pt idx="42">
                  <c:v>77.34</c:v>
                </c:pt>
                <c:pt idx="43">
                  <c:v>77.209999999999994</c:v>
                </c:pt>
                <c:pt idx="44">
                  <c:v>77.48</c:v>
                </c:pt>
                <c:pt idx="45">
                  <c:v>77.19</c:v>
                </c:pt>
                <c:pt idx="46">
                  <c:v>77.17</c:v>
                </c:pt>
                <c:pt idx="47">
                  <c:v>77.11</c:v>
                </c:pt>
                <c:pt idx="48">
                  <c:v>77.03</c:v>
                </c:pt>
                <c:pt idx="49">
                  <c:v>77.03</c:v>
                </c:pt>
                <c:pt idx="50">
                  <c:v>77.040000000000006</c:v>
                </c:pt>
                <c:pt idx="51">
                  <c:v>77.14</c:v>
                </c:pt>
                <c:pt idx="52">
                  <c:v>77.209999999999994</c:v>
                </c:pt>
                <c:pt idx="53">
                  <c:v>79.73</c:v>
                </c:pt>
                <c:pt idx="54">
                  <c:v>77.52</c:v>
                </c:pt>
                <c:pt idx="55">
                  <c:v>77.010000000000005</c:v>
                </c:pt>
                <c:pt idx="56">
                  <c:v>76.94</c:v>
                </c:pt>
                <c:pt idx="57">
                  <c:v>76.900000000000006</c:v>
                </c:pt>
                <c:pt idx="58">
                  <c:v>76.83</c:v>
                </c:pt>
                <c:pt idx="59">
                  <c:v>76.83</c:v>
                </c:pt>
                <c:pt idx="60">
                  <c:v>76.849999999999994</c:v>
                </c:pt>
                <c:pt idx="61">
                  <c:v>76.849999999999994</c:v>
                </c:pt>
                <c:pt idx="62">
                  <c:v>76.849999999999994</c:v>
                </c:pt>
                <c:pt idx="63">
                  <c:v>76.84</c:v>
                </c:pt>
                <c:pt idx="64">
                  <c:v>76.84</c:v>
                </c:pt>
                <c:pt idx="65">
                  <c:v>76.849999999999994</c:v>
                </c:pt>
                <c:pt idx="66">
                  <c:v>76.849999999999994</c:v>
                </c:pt>
                <c:pt idx="67">
                  <c:v>76.89</c:v>
                </c:pt>
                <c:pt idx="68">
                  <c:v>79.62</c:v>
                </c:pt>
                <c:pt idx="69">
                  <c:v>82.53</c:v>
                </c:pt>
                <c:pt idx="70">
                  <c:v>77.41</c:v>
                </c:pt>
                <c:pt idx="71">
                  <c:v>76.989999999999995</c:v>
                </c:pt>
                <c:pt idx="72">
                  <c:v>76.95</c:v>
                </c:pt>
                <c:pt idx="73">
                  <c:v>76.95</c:v>
                </c:pt>
                <c:pt idx="74">
                  <c:v>76.95</c:v>
                </c:pt>
                <c:pt idx="75">
                  <c:v>76.92</c:v>
                </c:pt>
                <c:pt idx="76">
                  <c:v>76.94</c:v>
                </c:pt>
                <c:pt idx="77">
                  <c:v>76.98</c:v>
                </c:pt>
              </c:numCache>
            </c:numRef>
          </c:xVal>
          <c:yVal>
            <c:numRef>
              <c:f>'sjr199.47_"opt2dwn"'!$C$8:$C$85</c:f>
              <c:numCache>
                <c:formatCode>General</c:formatCode>
                <c:ptCount val="78"/>
                <c:pt idx="0">
                  <c:v>0.4</c:v>
                </c:pt>
                <c:pt idx="1">
                  <c:v>2.0489999999999999</c:v>
                </c:pt>
                <c:pt idx="2">
                  <c:v>2.839</c:v>
                </c:pt>
                <c:pt idx="3">
                  <c:v>2.625</c:v>
                </c:pt>
                <c:pt idx="4">
                  <c:v>3.7450000000000001</c:v>
                </c:pt>
                <c:pt idx="5">
                  <c:v>4.1849999999999996</c:v>
                </c:pt>
                <c:pt idx="6">
                  <c:v>4.2210000000000001</c:v>
                </c:pt>
                <c:pt idx="7">
                  <c:v>4.2270000000000003</c:v>
                </c:pt>
                <c:pt idx="8">
                  <c:v>4.2450000000000001</c:v>
                </c:pt>
                <c:pt idx="9">
                  <c:v>4.2770000000000001</c:v>
                </c:pt>
                <c:pt idx="10">
                  <c:v>4.2880000000000003</c:v>
                </c:pt>
                <c:pt idx="11">
                  <c:v>4.3289999999999997</c:v>
                </c:pt>
                <c:pt idx="12">
                  <c:v>4.3479999999999999</c:v>
                </c:pt>
                <c:pt idx="13">
                  <c:v>4.1139999999999999</c:v>
                </c:pt>
                <c:pt idx="14">
                  <c:v>4.0819999999999999</c:v>
                </c:pt>
                <c:pt idx="15">
                  <c:v>3.9550000000000001</c:v>
                </c:pt>
                <c:pt idx="16">
                  <c:v>4.0439999999999996</c:v>
                </c:pt>
                <c:pt idx="17">
                  <c:v>4.0819999999999999</c:v>
                </c:pt>
                <c:pt idx="18">
                  <c:v>4.2320000000000002</c:v>
                </c:pt>
                <c:pt idx="19">
                  <c:v>4.0960000000000001</c:v>
                </c:pt>
                <c:pt idx="20">
                  <c:v>4.1219999999999999</c:v>
                </c:pt>
                <c:pt idx="21">
                  <c:v>4.1449999999999996</c:v>
                </c:pt>
                <c:pt idx="22">
                  <c:v>3.8490000000000002</c:v>
                </c:pt>
                <c:pt idx="23">
                  <c:v>3.585</c:v>
                </c:pt>
                <c:pt idx="24">
                  <c:v>3.1190000000000002</c:v>
                </c:pt>
                <c:pt idx="25">
                  <c:v>2.8650000000000002</c:v>
                </c:pt>
                <c:pt idx="26">
                  <c:v>2.7360000000000002</c:v>
                </c:pt>
                <c:pt idx="27">
                  <c:v>2.766</c:v>
                </c:pt>
                <c:pt idx="28">
                  <c:v>2.9529999999999998</c:v>
                </c:pt>
                <c:pt idx="29">
                  <c:v>1.865</c:v>
                </c:pt>
                <c:pt idx="30">
                  <c:v>3.4</c:v>
                </c:pt>
                <c:pt idx="31">
                  <c:v>3.3690000000000002</c:v>
                </c:pt>
                <c:pt idx="32">
                  <c:v>3.367</c:v>
                </c:pt>
                <c:pt idx="33">
                  <c:v>3.556</c:v>
                </c:pt>
                <c:pt idx="34">
                  <c:v>3.5179999999999998</c:v>
                </c:pt>
                <c:pt idx="35">
                  <c:v>3.3359999999999999</c:v>
                </c:pt>
                <c:pt idx="36">
                  <c:v>3.4940000000000002</c:v>
                </c:pt>
                <c:pt idx="37">
                  <c:v>4.008</c:v>
                </c:pt>
                <c:pt idx="38">
                  <c:v>4.2240000000000002</c:v>
                </c:pt>
                <c:pt idx="39">
                  <c:v>4.0549999999999997</c:v>
                </c:pt>
                <c:pt idx="40">
                  <c:v>4.3040000000000003</c:v>
                </c:pt>
                <c:pt idx="41">
                  <c:v>4.6870000000000003</c:v>
                </c:pt>
                <c:pt idx="42">
                  <c:v>4.7380000000000004</c:v>
                </c:pt>
                <c:pt idx="43">
                  <c:v>4.7359999999999998</c:v>
                </c:pt>
                <c:pt idx="44">
                  <c:v>4.6340000000000003</c:v>
                </c:pt>
                <c:pt idx="45">
                  <c:v>4.7130000000000001</c:v>
                </c:pt>
                <c:pt idx="46">
                  <c:v>4.6890000000000001</c:v>
                </c:pt>
                <c:pt idx="47">
                  <c:v>4.6319999999999997</c:v>
                </c:pt>
                <c:pt idx="48">
                  <c:v>4.7729999999999997</c:v>
                </c:pt>
                <c:pt idx="49">
                  <c:v>4.782</c:v>
                </c:pt>
                <c:pt idx="50">
                  <c:v>4.7060000000000004</c:v>
                </c:pt>
                <c:pt idx="51">
                  <c:v>4.7960000000000003</c:v>
                </c:pt>
                <c:pt idx="52">
                  <c:v>3.67</c:v>
                </c:pt>
                <c:pt idx="53">
                  <c:v>3.125</c:v>
                </c:pt>
                <c:pt idx="54">
                  <c:v>5.8150000000000004</c:v>
                </c:pt>
                <c:pt idx="55">
                  <c:v>6.0209999999999999</c:v>
                </c:pt>
                <c:pt idx="56">
                  <c:v>5.9509999999999996</c:v>
                </c:pt>
                <c:pt idx="57">
                  <c:v>5.9710000000000001</c:v>
                </c:pt>
                <c:pt idx="58">
                  <c:v>5.9119999999999999</c:v>
                </c:pt>
                <c:pt idx="59">
                  <c:v>6.0369999999999999</c:v>
                </c:pt>
                <c:pt idx="60">
                  <c:v>6.077</c:v>
                </c:pt>
                <c:pt idx="61">
                  <c:v>6.0839999999999996</c:v>
                </c:pt>
                <c:pt idx="62">
                  <c:v>6.0910000000000002</c:v>
                </c:pt>
                <c:pt idx="63">
                  <c:v>6.1280000000000001</c:v>
                </c:pt>
                <c:pt idx="64">
                  <c:v>6.1159999999999997</c:v>
                </c:pt>
                <c:pt idx="65">
                  <c:v>6.17</c:v>
                </c:pt>
                <c:pt idx="66">
                  <c:v>6.44</c:v>
                </c:pt>
                <c:pt idx="67">
                  <c:v>4.827</c:v>
                </c:pt>
                <c:pt idx="68">
                  <c:v>1E-3</c:v>
                </c:pt>
                <c:pt idx="69">
                  <c:v>6.1280000000000001</c:v>
                </c:pt>
                <c:pt idx="70">
                  <c:v>5.88</c:v>
                </c:pt>
                <c:pt idx="71">
                  <c:v>5.6970000000000001</c:v>
                </c:pt>
                <c:pt idx="72">
                  <c:v>5.74</c:v>
                </c:pt>
                <c:pt idx="73">
                  <c:v>5.6950000000000003</c:v>
                </c:pt>
                <c:pt idx="74">
                  <c:v>4.6719999999999997</c:v>
                </c:pt>
                <c:pt idx="75">
                  <c:v>5</c:v>
                </c:pt>
                <c:pt idx="76">
                  <c:v>5.3109999999999999</c:v>
                </c:pt>
                <c:pt idx="77">
                  <c:v>2.0270000000000001</c:v>
                </c:pt>
              </c:numCache>
            </c:numRef>
          </c:yVal>
        </c:ser>
        <c:axId val="69593728"/>
        <c:axId val="69600000"/>
      </c:scatterChart>
      <c:valAx>
        <c:axId val="69593728"/>
        <c:scaling>
          <c:orientation val="minMax"/>
        </c:scaling>
        <c:axPos val="b"/>
        <c:title>
          <c:tx>
            <c:rich>
              <a:bodyPr/>
              <a:lstStyle/>
              <a:p>
                <a:pPr>
                  <a:defRPr/>
                </a:pPr>
                <a:r>
                  <a:rPr lang="en-US"/>
                  <a:t>Water temperature,</a:t>
                </a:r>
                <a:r>
                  <a:rPr lang="en-US" baseline="0"/>
                  <a:t> deg F</a:t>
                </a:r>
                <a:endParaRPr lang="en-US"/>
              </a:p>
            </c:rich>
          </c:tx>
          <c:layout/>
        </c:title>
        <c:numFmt formatCode="General" sourceLinked="1"/>
        <c:majorTickMark val="none"/>
        <c:tickLblPos val="nextTo"/>
        <c:crossAx val="69600000"/>
        <c:crosses val="autoZero"/>
        <c:crossBetween val="midCat"/>
      </c:valAx>
      <c:valAx>
        <c:axId val="69600000"/>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6959372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199.47:</a:t>
            </a:r>
            <a:r>
              <a:rPr lang="en-US" baseline="0"/>
              <a:t>  Conductivity profile</a:t>
            </a:r>
            <a:endParaRPr lang="en-US"/>
          </a:p>
        </c:rich>
      </c:tx>
      <c:layout/>
    </c:title>
    <c:plotArea>
      <c:layout/>
      <c:scatterChart>
        <c:scatterStyle val="lineMarker"/>
        <c:ser>
          <c:idx val="0"/>
          <c:order val="0"/>
          <c:spPr>
            <a:ln w="28575">
              <a:noFill/>
            </a:ln>
          </c:spPr>
          <c:xVal>
            <c:numRef>
              <c:f>'sjr199.47_"opt2dwn"'!$E$8:$E$85</c:f>
              <c:numCache>
                <c:formatCode>General</c:formatCode>
                <c:ptCount val="78"/>
                <c:pt idx="0">
                  <c:v>1074</c:v>
                </c:pt>
                <c:pt idx="1">
                  <c:v>1079</c:v>
                </c:pt>
                <c:pt idx="2">
                  <c:v>1071</c:v>
                </c:pt>
                <c:pt idx="3">
                  <c:v>1110</c:v>
                </c:pt>
                <c:pt idx="4">
                  <c:v>1097</c:v>
                </c:pt>
                <c:pt idx="5">
                  <c:v>1111</c:v>
                </c:pt>
                <c:pt idx="6">
                  <c:v>1113</c:v>
                </c:pt>
                <c:pt idx="7">
                  <c:v>1116</c:v>
                </c:pt>
                <c:pt idx="8">
                  <c:v>1115</c:v>
                </c:pt>
                <c:pt idx="9">
                  <c:v>1117</c:v>
                </c:pt>
                <c:pt idx="10">
                  <c:v>1117</c:v>
                </c:pt>
                <c:pt idx="11">
                  <c:v>1114</c:v>
                </c:pt>
                <c:pt idx="12">
                  <c:v>1118</c:v>
                </c:pt>
                <c:pt idx="13">
                  <c:v>1110</c:v>
                </c:pt>
                <c:pt idx="14">
                  <c:v>1113</c:v>
                </c:pt>
                <c:pt idx="15">
                  <c:v>1108</c:v>
                </c:pt>
                <c:pt idx="16">
                  <c:v>1109</c:v>
                </c:pt>
                <c:pt idx="17">
                  <c:v>1104</c:v>
                </c:pt>
                <c:pt idx="18">
                  <c:v>1112</c:v>
                </c:pt>
                <c:pt idx="19">
                  <c:v>1116</c:v>
                </c:pt>
                <c:pt idx="20">
                  <c:v>1111</c:v>
                </c:pt>
                <c:pt idx="21">
                  <c:v>1112</c:v>
                </c:pt>
                <c:pt idx="22">
                  <c:v>1116</c:v>
                </c:pt>
                <c:pt idx="23">
                  <c:v>1109</c:v>
                </c:pt>
                <c:pt idx="24">
                  <c:v>1117</c:v>
                </c:pt>
                <c:pt idx="25">
                  <c:v>1101</c:v>
                </c:pt>
                <c:pt idx="26">
                  <c:v>1096</c:v>
                </c:pt>
                <c:pt idx="27">
                  <c:v>1105</c:v>
                </c:pt>
                <c:pt idx="28">
                  <c:v>1093</c:v>
                </c:pt>
                <c:pt idx="29">
                  <c:v>1087</c:v>
                </c:pt>
                <c:pt idx="30">
                  <c:v>1097</c:v>
                </c:pt>
                <c:pt idx="31">
                  <c:v>1103</c:v>
                </c:pt>
                <c:pt idx="32">
                  <c:v>1102</c:v>
                </c:pt>
                <c:pt idx="33">
                  <c:v>1102</c:v>
                </c:pt>
                <c:pt idx="34">
                  <c:v>1100</c:v>
                </c:pt>
                <c:pt idx="35">
                  <c:v>1107</c:v>
                </c:pt>
                <c:pt idx="36">
                  <c:v>1106</c:v>
                </c:pt>
                <c:pt idx="37">
                  <c:v>1097</c:v>
                </c:pt>
                <c:pt idx="38">
                  <c:v>1100</c:v>
                </c:pt>
                <c:pt idx="39">
                  <c:v>1107</c:v>
                </c:pt>
                <c:pt idx="40">
                  <c:v>1106</c:v>
                </c:pt>
                <c:pt idx="41">
                  <c:v>1104</c:v>
                </c:pt>
                <c:pt idx="42">
                  <c:v>1107</c:v>
                </c:pt>
                <c:pt idx="43">
                  <c:v>1109</c:v>
                </c:pt>
                <c:pt idx="44">
                  <c:v>1106</c:v>
                </c:pt>
                <c:pt idx="45">
                  <c:v>1110</c:v>
                </c:pt>
                <c:pt idx="46">
                  <c:v>1107</c:v>
                </c:pt>
                <c:pt idx="47">
                  <c:v>1108</c:v>
                </c:pt>
                <c:pt idx="48">
                  <c:v>1109</c:v>
                </c:pt>
                <c:pt idx="49">
                  <c:v>1111</c:v>
                </c:pt>
                <c:pt idx="50">
                  <c:v>1105</c:v>
                </c:pt>
                <c:pt idx="51">
                  <c:v>1108</c:v>
                </c:pt>
                <c:pt idx="52">
                  <c:v>1111</c:v>
                </c:pt>
                <c:pt idx="53">
                  <c:v>1101</c:v>
                </c:pt>
                <c:pt idx="54">
                  <c:v>1078</c:v>
                </c:pt>
                <c:pt idx="55">
                  <c:v>1107</c:v>
                </c:pt>
                <c:pt idx="56">
                  <c:v>1101</c:v>
                </c:pt>
                <c:pt idx="57">
                  <c:v>994.4</c:v>
                </c:pt>
                <c:pt idx="58">
                  <c:v>997.5</c:v>
                </c:pt>
                <c:pt idx="59">
                  <c:v>998.7</c:v>
                </c:pt>
                <c:pt idx="60">
                  <c:v>999.1</c:v>
                </c:pt>
                <c:pt idx="61">
                  <c:v>1000</c:v>
                </c:pt>
                <c:pt idx="62">
                  <c:v>999.4</c:v>
                </c:pt>
                <c:pt idx="63">
                  <c:v>997.4</c:v>
                </c:pt>
                <c:pt idx="64">
                  <c:v>998</c:v>
                </c:pt>
                <c:pt idx="65">
                  <c:v>993.4</c:v>
                </c:pt>
                <c:pt idx="66">
                  <c:v>996.6</c:v>
                </c:pt>
                <c:pt idx="67">
                  <c:v>1112</c:v>
                </c:pt>
                <c:pt idx="68">
                  <c:v>1153</c:v>
                </c:pt>
                <c:pt idx="69">
                  <c:v>1060</c:v>
                </c:pt>
                <c:pt idx="70">
                  <c:v>1109</c:v>
                </c:pt>
                <c:pt idx="71">
                  <c:v>1115</c:v>
                </c:pt>
                <c:pt idx="72">
                  <c:v>1115</c:v>
                </c:pt>
                <c:pt idx="73">
                  <c:v>1115</c:v>
                </c:pt>
                <c:pt idx="74">
                  <c:v>1116</c:v>
                </c:pt>
                <c:pt idx="75">
                  <c:v>1117</c:v>
                </c:pt>
                <c:pt idx="76">
                  <c:v>1117</c:v>
                </c:pt>
                <c:pt idx="77">
                  <c:v>1149</c:v>
                </c:pt>
              </c:numCache>
            </c:numRef>
          </c:xVal>
          <c:yVal>
            <c:numRef>
              <c:f>'sjr199.47_"opt2dwn"'!$C$8:$C$85</c:f>
              <c:numCache>
                <c:formatCode>General</c:formatCode>
                <c:ptCount val="78"/>
                <c:pt idx="0">
                  <c:v>0.4</c:v>
                </c:pt>
                <c:pt idx="1">
                  <c:v>2.0489999999999999</c:v>
                </c:pt>
                <c:pt idx="2">
                  <c:v>2.839</c:v>
                </c:pt>
                <c:pt idx="3">
                  <c:v>2.625</c:v>
                </c:pt>
                <c:pt idx="4">
                  <c:v>3.7450000000000001</c:v>
                </c:pt>
                <c:pt idx="5">
                  <c:v>4.1849999999999996</c:v>
                </c:pt>
                <c:pt idx="6">
                  <c:v>4.2210000000000001</c:v>
                </c:pt>
                <c:pt idx="7">
                  <c:v>4.2270000000000003</c:v>
                </c:pt>
                <c:pt idx="8">
                  <c:v>4.2450000000000001</c:v>
                </c:pt>
                <c:pt idx="9">
                  <c:v>4.2770000000000001</c:v>
                </c:pt>
                <c:pt idx="10">
                  <c:v>4.2880000000000003</c:v>
                </c:pt>
                <c:pt idx="11">
                  <c:v>4.3289999999999997</c:v>
                </c:pt>
                <c:pt idx="12">
                  <c:v>4.3479999999999999</c:v>
                </c:pt>
                <c:pt idx="13">
                  <c:v>4.1139999999999999</c:v>
                </c:pt>
                <c:pt idx="14">
                  <c:v>4.0819999999999999</c:v>
                </c:pt>
                <c:pt idx="15">
                  <c:v>3.9550000000000001</c:v>
                </c:pt>
                <c:pt idx="16">
                  <c:v>4.0439999999999996</c:v>
                </c:pt>
                <c:pt idx="17">
                  <c:v>4.0819999999999999</c:v>
                </c:pt>
                <c:pt idx="18">
                  <c:v>4.2320000000000002</c:v>
                </c:pt>
                <c:pt idx="19">
                  <c:v>4.0960000000000001</c:v>
                </c:pt>
                <c:pt idx="20">
                  <c:v>4.1219999999999999</c:v>
                </c:pt>
                <c:pt idx="21">
                  <c:v>4.1449999999999996</c:v>
                </c:pt>
                <c:pt idx="22">
                  <c:v>3.8490000000000002</c:v>
                </c:pt>
                <c:pt idx="23">
                  <c:v>3.585</c:v>
                </c:pt>
                <c:pt idx="24">
                  <c:v>3.1190000000000002</c:v>
                </c:pt>
                <c:pt idx="25">
                  <c:v>2.8650000000000002</c:v>
                </c:pt>
                <c:pt idx="26">
                  <c:v>2.7360000000000002</c:v>
                </c:pt>
                <c:pt idx="27">
                  <c:v>2.766</c:v>
                </c:pt>
                <c:pt idx="28">
                  <c:v>2.9529999999999998</c:v>
                </c:pt>
                <c:pt idx="29">
                  <c:v>1.865</c:v>
                </c:pt>
                <c:pt idx="30">
                  <c:v>3.4</c:v>
                </c:pt>
                <c:pt idx="31">
                  <c:v>3.3690000000000002</c:v>
                </c:pt>
                <c:pt idx="32">
                  <c:v>3.367</c:v>
                </c:pt>
                <c:pt idx="33">
                  <c:v>3.556</c:v>
                </c:pt>
                <c:pt idx="34">
                  <c:v>3.5179999999999998</c:v>
                </c:pt>
                <c:pt idx="35">
                  <c:v>3.3359999999999999</c:v>
                </c:pt>
                <c:pt idx="36">
                  <c:v>3.4940000000000002</c:v>
                </c:pt>
                <c:pt idx="37">
                  <c:v>4.008</c:v>
                </c:pt>
                <c:pt idx="38">
                  <c:v>4.2240000000000002</c:v>
                </c:pt>
                <c:pt idx="39">
                  <c:v>4.0549999999999997</c:v>
                </c:pt>
                <c:pt idx="40">
                  <c:v>4.3040000000000003</c:v>
                </c:pt>
                <c:pt idx="41">
                  <c:v>4.6870000000000003</c:v>
                </c:pt>
                <c:pt idx="42">
                  <c:v>4.7380000000000004</c:v>
                </c:pt>
                <c:pt idx="43">
                  <c:v>4.7359999999999998</c:v>
                </c:pt>
                <c:pt idx="44">
                  <c:v>4.6340000000000003</c:v>
                </c:pt>
                <c:pt idx="45">
                  <c:v>4.7130000000000001</c:v>
                </c:pt>
                <c:pt idx="46">
                  <c:v>4.6890000000000001</c:v>
                </c:pt>
                <c:pt idx="47">
                  <c:v>4.6319999999999997</c:v>
                </c:pt>
                <c:pt idx="48">
                  <c:v>4.7729999999999997</c:v>
                </c:pt>
                <c:pt idx="49">
                  <c:v>4.782</c:v>
                </c:pt>
                <c:pt idx="50">
                  <c:v>4.7060000000000004</c:v>
                </c:pt>
                <c:pt idx="51">
                  <c:v>4.7960000000000003</c:v>
                </c:pt>
                <c:pt idx="52">
                  <c:v>3.67</c:v>
                </c:pt>
                <c:pt idx="53">
                  <c:v>3.125</c:v>
                </c:pt>
                <c:pt idx="54">
                  <c:v>5.8150000000000004</c:v>
                </c:pt>
                <c:pt idx="55">
                  <c:v>6.0209999999999999</c:v>
                </c:pt>
                <c:pt idx="56">
                  <c:v>5.9509999999999996</c:v>
                </c:pt>
                <c:pt idx="57">
                  <c:v>5.9710000000000001</c:v>
                </c:pt>
                <c:pt idx="58">
                  <c:v>5.9119999999999999</c:v>
                </c:pt>
                <c:pt idx="59">
                  <c:v>6.0369999999999999</c:v>
                </c:pt>
                <c:pt idx="60">
                  <c:v>6.077</c:v>
                </c:pt>
                <c:pt idx="61">
                  <c:v>6.0839999999999996</c:v>
                </c:pt>
                <c:pt idx="62">
                  <c:v>6.0910000000000002</c:v>
                </c:pt>
                <c:pt idx="63">
                  <c:v>6.1280000000000001</c:v>
                </c:pt>
                <c:pt idx="64">
                  <c:v>6.1159999999999997</c:v>
                </c:pt>
                <c:pt idx="65">
                  <c:v>6.17</c:v>
                </c:pt>
                <c:pt idx="66">
                  <c:v>6.44</c:v>
                </c:pt>
                <c:pt idx="67">
                  <c:v>4.827</c:v>
                </c:pt>
                <c:pt idx="68">
                  <c:v>1E-3</c:v>
                </c:pt>
                <c:pt idx="69">
                  <c:v>6.1280000000000001</c:v>
                </c:pt>
                <c:pt idx="70">
                  <c:v>5.88</c:v>
                </c:pt>
                <c:pt idx="71">
                  <c:v>5.6970000000000001</c:v>
                </c:pt>
                <c:pt idx="72">
                  <c:v>5.74</c:v>
                </c:pt>
                <c:pt idx="73">
                  <c:v>5.6950000000000003</c:v>
                </c:pt>
                <c:pt idx="74">
                  <c:v>4.6719999999999997</c:v>
                </c:pt>
                <c:pt idx="75">
                  <c:v>5</c:v>
                </c:pt>
                <c:pt idx="76">
                  <c:v>5.3109999999999999</c:v>
                </c:pt>
                <c:pt idx="77">
                  <c:v>2.0270000000000001</c:v>
                </c:pt>
              </c:numCache>
            </c:numRef>
          </c:yVal>
        </c:ser>
        <c:axId val="69628288"/>
        <c:axId val="69630208"/>
      </c:scatterChart>
      <c:valAx>
        <c:axId val="69628288"/>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69630208"/>
        <c:crosses val="autoZero"/>
        <c:crossBetween val="midCat"/>
      </c:valAx>
      <c:valAx>
        <c:axId val="69630208"/>
        <c:scaling>
          <c:orientation val="minMax"/>
        </c:scaling>
        <c:axPos val="l"/>
        <c:title>
          <c:tx>
            <c:rich>
              <a:bodyPr/>
              <a:lstStyle/>
              <a:p>
                <a:pPr>
                  <a:defRPr/>
                </a:pPr>
                <a:r>
                  <a:rPr lang="en-US"/>
                  <a:t>Water depth, ft</a:t>
                </a:r>
              </a:p>
            </c:rich>
          </c:tx>
          <c:layout/>
        </c:title>
        <c:numFmt formatCode="General" sourceLinked="1"/>
        <c:majorTickMark val="none"/>
        <c:tickLblPos val="nextTo"/>
        <c:crossAx val="6962828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199.47(2):</a:t>
            </a:r>
            <a:r>
              <a:rPr lang="en-US" baseline="0"/>
              <a:t>  Water temperature profile</a:t>
            </a:r>
            <a:endParaRPr lang="en-US"/>
          </a:p>
        </c:rich>
      </c:tx>
      <c:layout/>
    </c:title>
    <c:plotArea>
      <c:layout/>
      <c:scatterChart>
        <c:scatterStyle val="lineMarker"/>
        <c:ser>
          <c:idx val="0"/>
          <c:order val="0"/>
          <c:spPr>
            <a:ln w="28575">
              <a:noFill/>
            </a:ln>
          </c:spPr>
          <c:xVal>
            <c:numRef>
              <c:f>'sjr199.47(2)'!$B$8:$B$50</c:f>
              <c:numCache>
                <c:formatCode>General</c:formatCode>
                <c:ptCount val="43"/>
                <c:pt idx="0">
                  <c:v>83.21</c:v>
                </c:pt>
                <c:pt idx="1">
                  <c:v>84.48</c:v>
                </c:pt>
                <c:pt idx="2">
                  <c:v>84.52</c:v>
                </c:pt>
                <c:pt idx="3">
                  <c:v>84.25</c:v>
                </c:pt>
                <c:pt idx="4">
                  <c:v>84.14</c:v>
                </c:pt>
                <c:pt idx="5">
                  <c:v>83.81</c:v>
                </c:pt>
                <c:pt idx="6">
                  <c:v>81.12</c:v>
                </c:pt>
                <c:pt idx="7">
                  <c:v>78.33</c:v>
                </c:pt>
                <c:pt idx="8">
                  <c:v>76.790000000000006</c:v>
                </c:pt>
                <c:pt idx="9">
                  <c:v>76.680000000000007</c:v>
                </c:pt>
                <c:pt idx="10">
                  <c:v>76.09</c:v>
                </c:pt>
                <c:pt idx="11">
                  <c:v>75.540000000000006</c:v>
                </c:pt>
                <c:pt idx="12">
                  <c:v>75.37</c:v>
                </c:pt>
                <c:pt idx="13">
                  <c:v>75.819999999999993</c:v>
                </c:pt>
                <c:pt idx="14">
                  <c:v>75.760000000000005</c:v>
                </c:pt>
                <c:pt idx="15">
                  <c:v>75.75</c:v>
                </c:pt>
                <c:pt idx="16">
                  <c:v>75.8</c:v>
                </c:pt>
                <c:pt idx="17">
                  <c:v>75.819999999999993</c:v>
                </c:pt>
                <c:pt idx="18">
                  <c:v>75.87</c:v>
                </c:pt>
                <c:pt idx="19">
                  <c:v>75.94</c:v>
                </c:pt>
                <c:pt idx="20">
                  <c:v>75.89</c:v>
                </c:pt>
                <c:pt idx="21">
                  <c:v>75.91</c:v>
                </c:pt>
                <c:pt idx="22">
                  <c:v>75.95</c:v>
                </c:pt>
                <c:pt idx="23">
                  <c:v>75.86</c:v>
                </c:pt>
                <c:pt idx="24">
                  <c:v>75.569999999999993</c:v>
                </c:pt>
                <c:pt idx="25">
                  <c:v>75.400000000000006</c:v>
                </c:pt>
                <c:pt idx="26">
                  <c:v>75.36</c:v>
                </c:pt>
                <c:pt idx="27">
                  <c:v>75.150000000000006</c:v>
                </c:pt>
                <c:pt idx="28">
                  <c:v>75.040000000000006</c:v>
                </c:pt>
                <c:pt idx="29">
                  <c:v>75.27</c:v>
                </c:pt>
                <c:pt idx="30">
                  <c:v>75.47</c:v>
                </c:pt>
                <c:pt idx="31">
                  <c:v>75.34</c:v>
                </c:pt>
                <c:pt idx="32">
                  <c:v>75.290000000000006</c:v>
                </c:pt>
                <c:pt idx="33">
                  <c:v>75.37</c:v>
                </c:pt>
                <c:pt idx="34">
                  <c:v>75.930000000000007</c:v>
                </c:pt>
                <c:pt idx="35">
                  <c:v>76.09</c:v>
                </c:pt>
                <c:pt idx="36">
                  <c:v>75.849999999999994</c:v>
                </c:pt>
                <c:pt idx="37">
                  <c:v>75.67</c:v>
                </c:pt>
                <c:pt idx="38">
                  <c:v>75.75</c:v>
                </c:pt>
                <c:pt idx="39">
                  <c:v>75.83</c:v>
                </c:pt>
                <c:pt idx="40">
                  <c:v>75.790000000000006</c:v>
                </c:pt>
                <c:pt idx="41">
                  <c:v>76.239999999999995</c:v>
                </c:pt>
                <c:pt idx="42">
                  <c:v>77.25</c:v>
                </c:pt>
              </c:numCache>
            </c:numRef>
          </c:xVal>
          <c:yVal>
            <c:numRef>
              <c:f>'sjr199.47(2)'!$C$8:$C$50</c:f>
              <c:numCache>
                <c:formatCode>General</c:formatCode>
                <c:ptCount val="43"/>
                <c:pt idx="0">
                  <c:v>-0.129</c:v>
                </c:pt>
                <c:pt idx="1">
                  <c:v>0.123</c:v>
                </c:pt>
                <c:pt idx="2">
                  <c:v>0.19900000000000001</c:v>
                </c:pt>
                <c:pt idx="3">
                  <c:v>0.77100000000000002</c:v>
                </c:pt>
                <c:pt idx="4">
                  <c:v>1.395</c:v>
                </c:pt>
                <c:pt idx="5">
                  <c:v>1.984</c:v>
                </c:pt>
                <c:pt idx="6">
                  <c:v>3.2909999999999999</c:v>
                </c:pt>
                <c:pt idx="7">
                  <c:v>3.7250000000000001</c:v>
                </c:pt>
                <c:pt idx="8">
                  <c:v>3.7440000000000002</c:v>
                </c:pt>
                <c:pt idx="9">
                  <c:v>3.6970000000000001</c:v>
                </c:pt>
                <c:pt idx="10">
                  <c:v>3.7149999999999999</c:v>
                </c:pt>
                <c:pt idx="11">
                  <c:v>3.7519999999999998</c:v>
                </c:pt>
                <c:pt idx="12">
                  <c:v>3.7890000000000001</c:v>
                </c:pt>
                <c:pt idx="13">
                  <c:v>3.8220000000000001</c:v>
                </c:pt>
                <c:pt idx="14">
                  <c:v>3.7850000000000001</c:v>
                </c:pt>
                <c:pt idx="15">
                  <c:v>3.7810000000000001</c:v>
                </c:pt>
                <c:pt idx="16">
                  <c:v>3.81</c:v>
                </c:pt>
                <c:pt idx="17">
                  <c:v>3.8359999999999999</c:v>
                </c:pt>
                <c:pt idx="18">
                  <c:v>3.8759999999999999</c:v>
                </c:pt>
                <c:pt idx="19">
                  <c:v>3.895</c:v>
                </c:pt>
                <c:pt idx="20">
                  <c:v>3.9260000000000002</c:v>
                </c:pt>
                <c:pt idx="21">
                  <c:v>3.9380000000000002</c:v>
                </c:pt>
                <c:pt idx="22">
                  <c:v>3.9620000000000002</c:v>
                </c:pt>
                <c:pt idx="23">
                  <c:v>3.9689999999999999</c:v>
                </c:pt>
                <c:pt idx="24">
                  <c:v>3.9889999999999999</c:v>
                </c:pt>
                <c:pt idx="25">
                  <c:v>3.992</c:v>
                </c:pt>
                <c:pt idx="26">
                  <c:v>4.0090000000000003</c:v>
                </c:pt>
                <c:pt idx="27">
                  <c:v>4.0090000000000003</c:v>
                </c:pt>
                <c:pt idx="28">
                  <c:v>4.0250000000000004</c:v>
                </c:pt>
                <c:pt idx="29">
                  <c:v>4.024</c:v>
                </c:pt>
                <c:pt idx="30">
                  <c:v>3.9889999999999999</c:v>
                </c:pt>
                <c:pt idx="31">
                  <c:v>3.9910000000000001</c:v>
                </c:pt>
                <c:pt idx="32">
                  <c:v>4.0090000000000003</c:v>
                </c:pt>
                <c:pt idx="33">
                  <c:v>4.01</c:v>
                </c:pt>
                <c:pt idx="34">
                  <c:v>4.0250000000000004</c:v>
                </c:pt>
                <c:pt idx="35">
                  <c:v>4.024</c:v>
                </c:pt>
                <c:pt idx="36">
                  <c:v>4.0369999999999999</c:v>
                </c:pt>
                <c:pt idx="37">
                  <c:v>4.032</c:v>
                </c:pt>
                <c:pt idx="38">
                  <c:v>4.0430000000000001</c:v>
                </c:pt>
                <c:pt idx="39">
                  <c:v>4.0019999999999998</c:v>
                </c:pt>
                <c:pt idx="40">
                  <c:v>3.944</c:v>
                </c:pt>
                <c:pt idx="41">
                  <c:v>3.7530000000000001</c:v>
                </c:pt>
                <c:pt idx="42">
                  <c:v>3.21</c:v>
                </c:pt>
              </c:numCache>
            </c:numRef>
          </c:yVal>
        </c:ser>
        <c:axId val="69835776"/>
        <c:axId val="69846144"/>
      </c:scatterChart>
      <c:valAx>
        <c:axId val="69835776"/>
        <c:scaling>
          <c:orientation val="minMax"/>
        </c:scaling>
        <c:axPos val="b"/>
        <c:title>
          <c:tx>
            <c:rich>
              <a:bodyPr/>
              <a:lstStyle/>
              <a:p>
                <a:pPr>
                  <a:defRPr/>
                </a:pPr>
                <a:r>
                  <a:rPr lang="en-US"/>
                  <a:t>Water temperature,</a:t>
                </a:r>
                <a:r>
                  <a:rPr lang="en-US" baseline="0"/>
                  <a:t> deg F</a:t>
                </a:r>
                <a:endParaRPr lang="en-US"/>
              </a:p>
            </c:rich>
          </c:tx>
          <c:layout/>
        </c:title>
        <c:numFmt formatCode="General" sourceLinked="1"/>
        <c:majorTickMark val="none"/>
        <c:tickLblPos val="nextTo"/>
        <c:crossAx val="69846144"/>
        <c:crosses val="autoZero"/>
        <c:crossBetween val="midCat"/>
      </c:valAx>
      <c:valAx>
        <c:axId val="69846144"/>
        <c:scaling>
          <c:orientation val="minMax"/>
          <c:max val="4.5"/>
          <c:min val="0"/>
        </c:scaling>
        <c:axPos val="l"/>
        <c:title>
          <c:tx>
            <c:rich>
              <a:bodyPr/>
              <a:lstStyle/>
              <a:p>
                <a:pPr>
                  <a:defRPr/>
                </a:pPr>
                <a:r>
                  <a:rPr lang="en-US"/>
                  <a:t>Water depth, ft</a:t>
                </a:r>
              </a:p>
            </c:rich>
          </c:tx>
          <c:layout/>
        </c:title>
        <c:numFmt formatCode="General" sourceLinked="1"/>
        <c:majorTickMark val="none"/>
        <c:tickLblPos val="nextTo"/>
        <c:crossAx val="6983577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199.47(2):  Conductivity profile</a:t>
            </a:r>
          </a:p>
        </c:rich>
      </c:tx>
      <c:layout/>
    </c:title>
    <c:plotArea>
      <c:layout/>
      <c:scatterChart>
        <c:scatterStyle val="lineMarker"/>
        <c:ser>
          <c:idx val="0"/>
          <c:order val="0"/>
          <c:spPr>
            <a:ln w="28575">
              <a:noFill/>
            </a:ln>
          </c:spPr>
          <c:xVal>
            <c:numRef>
              <c:f>'sjr199.47(2)'!$E$8:$E$50</c:f>
              <c:numCache>
                <c:formatCode>General</c:formatCode>
                <c:ptCount val="43"/>
                <c:pt idx="0">
                  <c:v>1101</c:v>
                </c:pt>
                <c:pt idx="1">
                  <c:v>1085</c:v>
                </c:pt>
                <c:pt idx="2">
                  <c:v>1079</c:v>
                </c:pt>
                <c:pt idx="3">
                  <c:v>1081</c:v>
                </c:pt>
                <c:pt idx="4">
                  <c:v>1081</c:v>
                </c:pt>
                <c:pt idx="5">
                  <c:v>1083</c:v>
                </c:pt>
                <c:pt idx="6">
                  <c:v>1167</c:v>
                </c:pt>
                <c:pt idx="7">
                  <c:v>1224</c:v>
                </c:pt>
                <c:pt idx="8">
                  <c:v>1264</c:v>
                </c:pt>
                <c:pt idx="9">
                  <c:v>1261</c:v>
                </c:pt>
                <c:pt idx="10">
                  <c:v>1268</c:v>
                </c:pt>
                <c:pt idx="11">
                  <c:v>1281</c:v>
                </c:pt>
                <c:pt idx="12">
                  <c:v>1289</c:v>
                </c:pt>
                <c:pt idx="13">
                  <c:v>1284</c:v>
                </c:pt>
                <c:pt idx="14">
                  <c:v>1288</c:v>
                </c:pt>
                <c:pt idx="15">
                  <c:v>1294</c:v>
                </c:pt>
                <c:pt idx="16">
                  <c:v>1299</c:v>
                </c:pt>
                <c:pt idx="17">
                  <c:v>1297</c:v>
                </c:pt>
                <c:pt idx="18">
                  <c:v>1295</c:v>
                </c:pt>
                <c:pt idx="19">
                  <c:v>1298</c:v>
                </c:pt>
                <c:pt idx="20">
                  <c:v>1299</c:v>
                </c:pt>
                <c:pt idx="21">
                  <c:v>1297</c:v>
                </c:pt>
                <c:pt idx="22">
                  <c:v>1297</c:v>
                </c:pt>
                <c:pt idx="23">
                  <c:v>1298</c:v>
                </c:pt>
                <c:pt idx="24">
                  <c:v>1290</c:v>
                </c:pt>
                <c:pt idx="25">
                  <c:v>1289</c:v>
                </c:pt>
                <c:pt idx="26">
                  <c:v>1291</c:v>
                </c:pt>
                <c:pt idx="27">
                  <c:v>1290</c:v>
                </c:pt>
                <c:pt idx="28">
                  <c:v>1295</c:v>
                </c:pt>
                <c:pt idx="29">
                  <c:v>1300</c:v>
                </c:pt>
                <c:pt idx="30">
                  <c:v>1293</c:v>
                </c:pt>
                <c:pt idx="31">
                  <c:v>1294</c:v>
                </c:pt>
                <c:pt idx="32">
                  <c:v>1291</c:v>
                </c:pt>
                <c:pt idx="33">
                  <c:v>1295</c:v>
                </c:pt>
                <c:pt idx="34">
                  <c:v>1280</c:v>
                </c:pt>
                <c:pt idx="35">
                  <c:v>1272</c:v>
                </c:pt>
                <c:pt idx="36">
                  <c:v>1277</c:v>
                </c:pt>
                <c:pt idx="37">
                  <c:v>1279</c:v>
                </c:pt>
                <c:pt idx="38">
                  <c:v>1278</c:v>
                </c:pt>
                <c:pt idx="39">
                  <c:v>1279</c:v>
                </c:pt>
                <c:pt idx="40">
                  <c:v>1275</c:v>
                </c:pt>
                <c:pt idx="41">
                  <c:v>1257</c:v>
                </c:pt>
                <c:pt idx="42">
                  <c:v>1185</c:v>
                </c:pt>
              </c:numCache>
            </c:numRef>
          </c:xVal>
          <c:yVal>
            <c:numRef>
              <c:f>'sjr199.47(2)'!$C$8:$C$50</c:f>
              <c:numCache>
                <c:formatCode>General</c:formatCode>
                <c:ptCount val="43"/>
                <c:pt idx="0">
                  <c:v>-0.129</c:v>
                </c:pt>
                <c:pt idx="1">
                  <c:v>0.123</c:v>
                </c:pt>
                <c:pt idx="2">
                  <c:v>0.19900000000000001</c:v>
                </c:pt>
                <c:pt idx="3">
                  <c:v>0.77100000000000002</c:v>
                </c:pt>
                <c:pt idx="4">
                  <c:v>1.395</c:v>
                </c:pt>
                <c:pt idx="5">
                  <c:v>1.984</c:v>
                </c:pt>
                <c:pt idx="6">
                  <c:v>3.2909999999999999</c:v>
                </c:pt>
                <c:pt idx="7">
                  <c:v>3.7250000000000001</c:v>
                </c:pt>
                <c:pt idx="8">
                  <c:v>3.7440000000000002</c:v>
                </c:pt>
                <c:pt idx="9">
                  <c:v>3.6970000000000001</c:v>
                </c:pt>
                <c:pt idx="10">
                  <c:v>3.7149999999999999</c:v>
                </c:pt>
                <c:pt idx="11">
                  <c:v>3.7519999999999998</c:v>
                </c:pt>
                <c:pt idx="12">
                  <c:v>3.7890000000000001</c:v>
                </c:pt>
                <c:pt idx="13">
                  <c:v>3.8220000000000001</c:v>
                </c:pt>
                <c:pt idx="14">
                  <c:v>3.7850000000000001</c:v>
                </c:pt>
                <c:pt idx="15">
                  <c:v>3.7810000000000001</c:v>
                </c:pt>
                <c:pt idx="16">
                  <c:v>3.81</c:v>
                </c:pt>
                <c:pt idx="17">
                  <c:v>3.8359999999999999</c:v>
                </c:pt>
                <c:pt idx="18">
                  <c:v>3.8759999999999999</c:v>
                </c:pt>
                <c:pt idx="19">
                  <c:v>3.895</c:v>
                </c:pt>
                <c:pt idx="20">
                  <c:v>3.9260000000000002</c:v>
                </c:pt>
                <c:pt idx="21">
                  <c:v>3.9380000000000002</c:v>
                </c:pt>
                <c:pt idx="22">
                  <c:v>3.9620000000000002</c:v>
                </c:pt>
                <c:pt idx="23">
                  <c:v>3.9689999999999999</c:v>
                </c:pt>
                <c:pt idx="24">
                  <c:v>3.9889999999999999</c:v>
                </c:pt>
                <c:pt idx="25">
                  <c:v>3.992</c:v>
                </c:pt>
                <c:pt idx="26">
                  <c:v>4.0090000000000003</c:v>
                </c:pt>
                <c:pt idx="27">
                  <c:v>4.0090000000000003</c:v>
                </c:pt>
                <c:pt idx="28">
                  <c:v>4.0250000000000004</c:v>
                </c:pt>
                <c:pt idx="29">
                  <c:v>4.024</c:v>
                </c:pt>
                <c:pt idx="30">
                  <c:v>3.9889999999999999</c:v>
                </c:pt>
                <c:pt idx="31">
                  <c:v>3.9910000000000001</c:v>
                </c:pt>
                <c:pt idx="32">
                  <c:v>4.0090000000000003</c:v>
                </c:pt>
                <c:pt idx="33">
                  <c:v>4.01</c:v>
                </c:pt>
                <c:pt idx="34">
                  <c:v>4.0250000000000004</c:v>
                </c:pt>
                <c:pt idx="35">
                  <c:v>4.024</c:v>
                </c:pt>
                <c:pt idx="36">
                  <c:v>4.0369999999999999</c:v>
                </c:pt>
                <c:pt idx="37">
                  <c:v>4.032</c:v>
                </c:pt>
                <c:pt idx="38">
                  <c:v>4.0430000000000001</c:v>
                </c:pt>
                <c:pt idx="39">
                  <c:v>4.0019999999999998</c:v>
                </c:pt>
                <c:pt idx="40">
                  <c:v>3.944</c:v>
                </c:pt>
                <c:pt idx="41">
                  <c:v>3.7530000000000001</c:v>
                </c:pt>
                <c:pt idx="42">
                  <c:v>3.21</c:v>
                </c:pt>
              </c:numCache>
            </c:numRef>
          </c:yVal>
        </c:ser>
        <c:axId val="69965312"/>
        <c:axId val="69967232"/>
      </c:scatterChart>
      <c:valAx>
        <c:axId val="69965312"/>
        <c:scaling>
          <c:orientation val="minMax"/>
          <c:min val="1000"/>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69967232"/>
        <c:crosses val="autoZero"/>
        <c:crossBetween val="midCat"/>
      </c:valAx>
      <c:valAx>
        <c:axId val="69967232"/>
        <c:scaling>
          <c:orientation val="minMax"/>
          <c:max val="4.5"/>
          <c:min val="0"/>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69965312"/>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199.1:  Water temperature profile</a:t>
            </a:r>
          </a:p>
        </c:rich>
      </c:tx>
      <c:layout/>
    </c:title>
    <c:plotArea>
      <c:layout/>
      <c:scatterChart>
        <c:scatterStyle val="lineMarker"/>
        <c:ser>
          <c:idx val="0"/>
          <c:order val="0"/>
          <c:spPr>
            <a:ln w="28575">
              <a:noFill/>
            </a:ln>
          </c:spPr>
          <c:xVal>
            <c:numRef>
              <c:f>'sjr199.1'!$B$8:$B$43</c:f>
              <c:numCache>
                <c:formatCode>General</c:formatCode>
                <c:ptCount val="36"/>
                <c:pt idx="0">
                  <c:v>85.93</c:v>
                </c:pt>
                <c:pt idx="1">
                  <c:v>86.13</c:v>
                </c:pt>
                <c:pt idx="2">
                  <c:v>84.48</c:v>
                </c:pt>
                <c:pt idx="3">
                  <c:v>82.82</c:v>
                </c:pt>
                <c:pt idx="4">
                  <c:v>80.849999999999994</c:v>
                </c:pt>
                <c:pt idx="5">
                  <c:v>79.98</c:v>
                </c:pt>
                <c:pt idx="6">
                  <c:v>79.38</c:v>
                </c:pt>
                <c:pt idx="7">
                  <c:v>78.66</c:v>
                </c:pt>
                <c:pt idx="8">
                  <c:v>78.27</c:v>
                </c:pt>
                <c:pt idx="9">
                  <c:v>78.22</c:v>
                </c:pt>
                <c:pt idx="10">
                  <c:v>78.23</c:v>
                </c:pt>
                <c:pt idx="11">
                  <c:v>77.92</c:v>
                </c:pt>
                <c:pt idx="12">
                  <c:v>77.930000000000007</c:v>
                </c:pt>
                <c:pt idx="13">
                  <c:v>78.05</c:v>
                </c:pt>
                <c:pt idx="14">
                  <c:v>78.069999999999993</c:v>
                </c:pt>
                <c:pt idx="15">
                  <c:v>78.09</c:v>
                </c:pt>
                <c:pt idx="16">
                  <c:v>78.099999999999994</c:v>
                </c:pt>
                <c:pt idx="17">
                  <c:v>78.16</c:v>
                </c:pt>
                <c:pt idx="18">
                  <c:v>77.790000000000006</c:v>
                </c:pt>
                <c:pt idx="19">
                  <c:v>77.67</c:v>
                </c:pt>
                <c:pt idx="20">
                  <c:v>77.69</c:v>
                </c:pt>
                <c:pt idx="21">
                  <c:v>77.63</c:v>
                </c:pt>
                <c:pt idx="22">
                  <c:v>77.64</c:v>
                </c:pt>
                <c:pt idx="23">
                  <c:v>77.650000000000006</c:v>
                </c:pt>
                <c:pt idx="24">
                  <c:v>77.650000000000006</c:v>
                </c:pt>
                <c:pt idx="25">
                  <c:v>77.66</c:v>
                </c:pt>
                <c:pt idx="26">
                  <c:v>77.66</c:v>
                </c:pt>
                <c:pt idx="27">
                  <c:v>77.680000000000007</c:v>
                </c:pt>
                <c:pt idx="28">
                  <c:v>77.69</c:v>
                </c:pt>
                <c:pt idx="29">
                  <c:v>77.69</c:v>
                </c:pt>
                <c:pt idx="30">
                  <c:v>78.03</c:v>
                </c:pt>
                <c:pt idx="31">
                  <c:v>78.22</c:v>
                </c:pt>
                <c:pt idx="32">
                  <c:v>78.150000000000006</c:v>
                </c:pt>
                <c:pt idx="33">
                  <c:v>78.09</c:v>
                </c:pt>
                <c:pt idx="34">
                  <c:v>78.08</c:v>
                </c:pt>
                <c:pt idx="35">
                  <c:v>78.06</c:v>
                </c:pt>
              </c:numCache>
            </c:numRef>
          </c:xVal>
          <c:yVal>
            <c:numRef>
              <c:f>'sjr199.1'!$C$8:$C$43</c:f>
              <c:numCache>
                <c:formatCode>General</c:formatCode>
                <c:ptCount val="36"/>
                <c:pt idx="0">
                  <c:v>0.58799999999999997</c:v>
                </c:pt>
                <c:pt idx="1">
                  <c:v>0.46700000000000003</c:v>
                </c:pt>
                <c:pt idx="2">
                  <c:v>1.2929999999999999</c:v>
                </c:pt>
                <c:pt idx="3">
                  <c:v>1.4550000000000001</c:v>
                </c:pt>
                <c:pt idx="4">
                  <c:v>1.647</c:v>
                </c:pt>
                <c:pt idx="5">
                  <c:v>2.1749999999999998</c:v>
                </c:pt>
                <c:pt idx="6">
                  <c:v>2.6709999999999998</c:v>
                </c:pt>
                <c:pt idx="7">
                  <c:v>3.4180000000000001</c:v>
                </c:pt>
                <c:pt idx="8">
                  <c:v>3.6259999999999999</c:v>
                </c:pt>
                <c:pt idx="9">
                  <c:v>3.6259999999999999</c:v>
                </c:pt>
                <c:pt idx="10">
                  <c:v>3.8969999999999998</c:v>
                </c:pt>
                <c:pt idx="11">
                  <c:v>3.9340000000000002</c:v>
                </c:pt>
                <c:pt idx="12">
                  <c:v>3.8</c:v>
                </c:pt>
                <c:pt idx="13">
                  <c:v>3.9279999999999999</c:v>
                </c:pt>
                <c:pt idx="14">
                  <c:v>3.9350000000000001</c:v>
                </c:pt>
                <c:pt idx="15">
                  <c:v>3.9569999999999999</c:v>
                </c:pt>
                <c:pt idx="16">
                  <c:v>3.992</c:v>
                </c:pt>
                <c:pt idx="17">
                  <c:v>4.024</c:v>
                </c:pt>
                <c:pt idx="18">
                  <c:v>4.49</c:v>
                </c:pt>
                <c:pt idx="19">
                  <c:v>4.4930000000000003</c:v>
                </c:pt>
                <c:pt idx="20">
                  <c:v>4.5949999999999998</c:v>
                </c:pt>
                <c:pt idx="21">
                  <c:v>4.5960000000000001</c:v>
                </c:pt>
                <c:pt idx="22">
                  <c:v>4.6109999999999998</c:v>
                </c:pt>
                <c:pt idx="23">
                  <c:v>4.6239999999999997</c:v>
                </c:pt>
                <c:pt idx="24">
                  <c:v>4.6360000000000001</c:v>
                </c:pt>
                <c:pt idx="25">
                  <c:v>4.6280000000000001</c:v>
                </c:pt>
                <c:pt idx="26">
                  <c:v>4.6520000000000001</c:v>
                </c:pt>
                <c:pt idx="27">
                  <c:v>4.6589999999999998</c:v>
                </c:pt>
                <c:pt idx="28">
                  <c:v>4.665</c:v>
                </c:pt>
                <c:pt idx="29">
                  <c:v>4.7039999999999997</c:v>
                </c:pt>
                <c:pt idx="30">
                  <c:v>4.6239999999999997</c:v>
                </c:pt>
                <c:pt idx="31">
                  <c:v>4.7270000000000003</c:v>
                </c:pt>
                <c:pt idx="32">
                  <c:v>4.8120000000000003</c:v>
                </c:pt>
                <c:pt idx="33">
                  <c:v>4.798</c:v>
                </c:pt>
                <c:pt idx="34">
                  <c:v>4.7830000000000004</c:v>
                </c:pt>
                <c:pt idx="35">
                  <c:v>4.8019999999999996</c:v>
                </c:pt>
              </c:numCache>
            </c:numRef>
          </c:yVal>
        </c:ser>
        <c:axId val="69987712"/>
        <c:axId val="69879296"/>
      </c:scatterChart>
      <c:valAx>
        <c:axId val="69987712"/>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9879296"/>
        <c:crosses val="autoZero"/>
        <c:crossBetween val="midCat"/>
      </c:valAx>
      <c:valAx>
        <c:axId val="69879296"/>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69987712"/>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199.1:  Conductivity</a:t>
            </a:r>
            <a:r>
              <a:rPr lang="en-US" baseline="0"/>
              <a:t> profile</a:t>
            </a:r>
            <a:endParaRPr lang="en-US"/>
          </a:p>
        </c:rich>
      </c:tx>
      <c:layout/>
    </c:title>
    <c:plotArea>
      <c:layout/>
      <c:scatterChart>
        <c:scatterStyle val="lineMarker"/>
        <c:ser>
          <c:idx val="0"/>
          <c:order val="0"/>
          <c:spPr>
            <a:ln w="28575">
              <a:noFill/>
            </a:ln>
          </c:spPr>
          <c:xVal>
            <c:numRef>
              <c:f>'sjr199.1'!$E$8:$E$43</c:f>
              <c:numCache>
                <c:formatCode>General</c:formatCode>
                <c:ptCount val="36"/>
                <c:pt idx="0">
                  <c:v>1069</c:v>
                </c:pt>
                <c:pt idx="1">
                  <c:v>1055</c:v>
                </c:pt>
                <c:pt idx="2">
                  <c:v>1047</c:v>
                </c:pt>
                <c:pt idx="3">
                  <c:v>1046</c:v>
                </c:pt>
                <c:pt idx="4">
                  <c:v>1059</c:v>
                </c:pt>
                <c:pt idx="5">
                  <c:v>1052</c:v>
                </c:pt>
                <c:pt idx="6">
                  <c:v>1051</c:v>
                </c:pt>
                <c:pt idx="7">
                  <c:v>1055</c:v>
                </c:pt>
                <c:pt idx="8">
                  <c:v>1060</c:v>
                </c:pt>
                <c:pt idx="9">
                  <c:v>1061</c:v>
                </c:pt>
                <c:pt idx="10">
                  <c:v>1060</c:v>
                </c:pt>
                <c:pt idx="11">
                  <c:v>1064</c:v>
                </c:pt>
                <c:pt idx="12">
                  <c:v>1064</c:v>
                </c:pt>
                <c:pt idx="13">
                  <c:v>1053</c:v>
                </c:pt>
                <c:pt idx="14">
                  <c:v>1054</c:v>
                </c:pt>
                <c:pt idx="15">
                  <c:v>1051</c:v>
                </c:pt>
                <c:pt idx="16">
                  <c:v>1058</c:v>
                </c:pt>
                <c:pt idx="17">
                  <c:v>1058</c:v>
                </c:pt>
                <c:pt idx="18">
                  <c:v>1036</c:v>
                </c:pt>
                <c:pt idx="19">
                  <c:v>1061</c:v>
                </c:pt>
                <c:pt idx="20">
                  <c:v>1058</c:v>
                </c:pt>
                <c:pt idx="21">
                  <c:v>1056</c:v>
                </c:pt>
                <c:pt idx="22">
                  <c:v>1058</c:v>
                </c:pt>
                <c:pt idx="23">
                  <c:v>1057</c:v>
                </c:pt>
                <c:pt idx="24">
                  <c:v>1059</c:v>
                </c:pt>
                <c:pt idx="25">
                  <c:v>1059</c:v>
                </c:pt>
                <c:pt idx="26">
                  <c:v>1059</c:v>
                </c:pt>
                <c:pt idx="27">
                  <c:v>1056</c:v>
                </c:pt>
                <c:pt idx="28">
                  <c:v>1060</c:v>
                </c:pt>
                <c:pt idx="29">
                  <c:v>1071</c:v>
                </c:pt>
                <c:pt idx="30">
                  <c:v>1059</c:v>
                </c:pt>
                <c:pt idx="31">
                  <c:v>1062</c:v>
                </c:pt>
                <c:pt idx="32">
                  <c:v>1059</c:v>
                </c:pt>
                <c:pt idx="33">
                  <c:v>1060</c:v>
                </c:pt>
                <c:pt idx="34">
                  <c:v>1061</c:v>
                </c:pt>
                <c:pt idx="35">
                  <c:v>1060</c:v>
                </c:pt>
              </c:numCache>
            </c:numRef>
          </c:xVal>
          <c:yVal>
            <c:numRef>
              <c:f>'sjr199.1'!$C$8:$C$43</c:f>
              <c:numCache>
                <c:formatCode>General</c:formatCode>
                <c:ptCount val="36"/>
                <c:pt idx="0">
                  <c:v>0.58799999999999997</c:v>
                </c:pt>
                <c:pt idx="1">
                  <c:v>0.46700000000000003</c:v>
                </c:pt>
                <c:pt idx="2">
                  <c:v>1.2929999999999999</c:v>
                </c:pt>
                <c:pt idx="3">
                  <c:v>1.4550000000000001</c:v>
                </c:pt>
                <c:pt idx="4">
                  <c:v>1.647</c:v>
                </c:pt>
                <c:pt idx="5">
                  <c:v>2.1749999999999998</c:v>
                </c:pt>
                <c:pt idx="6">
                  <c:v>2.6709999999999998</c:v>
                </c:pt>
                <c:pt idx="7">
                  <c:v>3.4180000000000001</c:v>
                </c:pt>
                <c:pt idx="8">
                  <c:v>3.6259999999999999</c:v>
                </c:pt>
                <c:pt idx="9">
                  <c:v>3.6259999999999999</c:v>
                </c:pt>
                <c:pt idx="10">
                  <c:v>3.8969999999999998</c:v>
                </c:pt>
                <c:pt idx="11">
                  <c:v>3.9340000000000002</c:v>
                </c:pt>
                <c:pt idx="12">
                  <c:v>3.8</c:v>
                </c:pt>
                <c:pt idx="13">
                  <c:v>3.9279999999999999</c:v>
                </c:pt>
                <c:pt idx="14">
                  <c:v>3.9350000000000001</c:v>
                </c:pt>
                <c:pt idx="15">
                  <c:v>3.9569999999999999</c:v>
                </c:pt>
                <c:pt idx="16">
                  <c:v>3.992</c:v>
                </c:pt>
                <c:pt idx="17">
                  <c:v>4.024</c:v>
                </c:pt>
                <c:pt idx="18">
                  <c:v>4.49</c:v>
                </c:pt>
                <c:pt idx="19">
                  <c:v>4.4930000000000003</c:v>
                </c:pt>
                <c:pt idx="20">
                  <c:v>4.5949999999999998</c:v>
                </c:pt>
                <c:pt idx="21">
                  <c:v>4.5960000000000001</c:v>
                </c:pt>
                <c:pt idx="22">
                  <c:v>4.6109999999999998</c:v>
                </c:pt>
                <c:pt idx="23">
                  <c:v>4.6239999999999997</c:v>
                </c:pt>
                <c:pt idx="24">
                  <c:v>4.6360000000000001</c:v>
                </c:pt>
                <c:pt idx="25">
                  <c:v>4.6280000000000001</c:v>
                </c:pt>
                <c:pt idx="26">
                  <c:v>4.6520000000000001</c:v>
                </c:pt>
                <c:pt idx="27">
                  <c:v>4.6589999999999998</c:v>
                </c:pt>
                <c:pt idx="28">
                  <c:v>4.665</c:v>
                </c:pt>
                <c:pt idx="29">
                  <c:v>4.7039999999999997</c:v>
                </c:pt>
                <c:pt idx="30">
                  <c:v>4.6239999999999997</c:v>
                </c:pt>
                <c:pt idx="31">
                  <c:v>4.7270000000000003</c:v>
                </c:pt>
                <c:pt idx="32">
                  <c:v>4.8120000000000003</c:v>
                </c:pt>
                <c:pt idx="33">
                  <c:v>4.798</c:v>
                </c:pt>
                <c:pt idx="34">
                  <c:v>4.7830000000000004</c:v>
                </c:pt>
                <c:pt idx="35">
                  <c:v>4.8019999999999996</c:v>
                </c:pt>
              </c:numCache>
            </c:numRef>
          </c:yVal>
        </c:ser>
        <c:axId val="69907584"/>
        <c:axId val="69909504"/>
      </c:scatterChart>
      <c:valAx>
        <c:axId val="69907584"/>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69909504"/>
        <c:crosses val="autoZero"/>
        <c:crossBetween val="midCat"/>
      </c:valAx>
      <c:valAx>
        <c:axId val="69909504"/>
        <c:scaling>
          <c:orientation val="minMax"/>
        </c:scaling>
        <c:axPos val="l"/>
        <c:title>
          <c:tx>
            <c:rich>
              <a:bodyPr/>
              <a:lstStyle/>
              <a:p>
                <a:pPr>
                  <a:defRPr/>
                </a:pPr>
                <a:r>
                  <a:rPr lang="en-US"/>
                  <a:t>Water depth, ft</a:t>
                </a:r>
              </a:p>
            </c:rich>
          </c:tx>
          <c:layout/>
        </c:title>
        <c:numFmt formatCode="General" sourceLinked="1"/>
        <c:majorTickMark val="none"/>
        <c:tickLblPos val="nextTo"/>
        <c:crossAx val="69907584"/>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211.42:  Water temperature profile</a:t>
            </a:r>
          </a:p>
        </c:rich>
      </c:tx>
      <c:layout/>
    </c:title>
    <c:plotArea>
      <c:layout/>
      <c:scatterChart>
        <c:scatterStyle val="lineMarker"/>
        <c:ser>
          <c:idx val="0"/>
          <c:order val="0"/>
          <c:spPr>
            <a:ln w="28575">
              <a:noFill/>
            </a:ln>
          </c:spPr>
          <c:xVal>
            <c:numRef>
              <c:f>'sjr211.42'!$D$30:$D$136</c:f>
              <c:numCache>
                <c:formatCode>General</c:formatCode>
                <c:ptCount val="107"/>
                <c:pt idx="0">
                  <c:v>81.680000000000007</c:v>
                </c:pt>
                <c:pt idx="1">
                  <c:v>81.69</c:v>
                </c:pt>
                <c:pt idx="2">
                  <c:v>81.7</c:v>
                </c:pt>
                <c:pt idx="3">
                  <c:v>81.69</c:v>
                </c:pt>
                <c:pt idx="4">
                  <c:v>81.7</c:v>
                </c:pt>
                <c:pt idx="5">
                  <c:v>81.680000000000007</c:v>
                </c:pt>
                <c:pt idx="6">
                  <c:v>81.650000000000006</c:v>
                </c:pt>
                <c:pt idx="7">
                  <c:v>81.650000000000006</c:v>
                </c:pt>
                <c:pt idx="8">
                  <c:v>81.63</c:v>
                </c:pt>
                <c:pt idx="9">
                  <c:v>81.61</c:v>
                </c:pt>
                <c:pt idx="10">
                  <c:v>81.59</c:v>
                </c:pt>
                <c:pt idx="11">
                  <c:v>81.61</c:v>
                </c:pt>
                <c:pt idx="12">
                  <c:v>81.62</c:v>
                </c:pt>
                <c:pt idx="13">
                  <c:v>81.55</c:v>
                </c:pt>
                <c:pt idx="14">
                  <c:v>80.28</c:v>
                </c:pt>
                <c:pt idx="15">
                  <c:v>81.96</c:v>
                </c:pt>
                <c:pt idx="16">
                  <c:v>81.97</c:v>
                </c:pt>
                <c:pt idx="17">
                  <c:v>81.94</c:v>
                </c:pt>
                <c:pt idx="18">
                  <c:v>81.91</c:v>
                </c:pt>
                <c:pt idx="19">
                  <c:v>81.89</c:v>
                </c:pt>
                <c:pt idx="20">
                  <c:v>81.89</c:v>
                </c:pt>
                <c:pt idx="21">
                  <c:v>81.89</c:v>
                </c:pt>
                <c:pt idx="22">
                  <c:v>81.88</c:v>
                </c:pt>
                <c:pt idx="23">
                  <c:v>81.88</c:v>
                </c:pt>
                <c:pt idx="24">
                  <c:v>81.88</c:v>
                </c:pt>
                <c:pt idx="25">
                  <c:v>81.92</c:v>
                </c:pt>
                <c:pt idx="26">
                  <c:v>81.94</c:v>
                </c:pt>
                <c:pt idx="27">
                  <c:v>81.489999999999995</c:v>
                </c:pt>
                <c:pt idx="28">
                  <c:v>81.93</c:v>
                </c:pt>
                <c:pt idx="29">
                  <c:v>81.88</c:v>
                </c:pt>
                <c:pt idx="30">
                  <c:v>81.88</c:v>
                </c:pt>
                <c:pt idx="31">
                  <c:v>81.91</c:v>
                </c:pt>
                <c:pt idx="32">
                  <c:v>81.89</c:v>
                </c:pt>
                <c:pt idx="33">
                  <c:v>81.900000000000006</c:v>
                </c:pt>
                <c:pt idx="34">
                  <c:v>81.900000000000006</c:v>
                </c:pt>
                <c:pt idx="35">
                  <c:v>81.89</c:v>
                </c:pt>
                <c:pt idx="36">
                  <c:v>81.89</c:v>
                </c:pt>
                <c:pt idx="37">
                  <c:v>81.88</c:v>
                </c:pt>
                <c:pt idx="38">
                  <c:v>81.88</c:v>
                </c:pt>
                <c:pt idx="39">
                  <c:v>81.88</c:v>
                </c:pt>
                <c:pt idx="40">
                  <c:v>81.88</c:v>
                </c:pt>
                <c:pt idx="41">
                  <c:v>81.89</c:v>
                </c:pt>
                <c:pt idx="42">
                  <c:v>81.91</c:v>
                </c:pt>
                <c:pt idx="43">
                  <c:v>81.91</c:v>
                </c:pt>
                <c:pt idx="44">
                  <c:v>81.92</c:v>
                </c:pt>
                <c:pt idx="45">
                  <c:v>81.67</c:v>
                </c:pt>
                <c:pt idx="46">
                  <c:v>82.12</c:v>
                </c:pt>
                <c:pt idx="47">
                  <c:v>82.11</c:v>
                </c:pt>
                <c:pt idx="48">
                  <c:v>82.1</c:v>
                </c:pt>
                <c:pt idx="49">
                  <c:v>82.08</c:v>
                </c:pt>
                <c:pt idx="50">
                  <c:v>82.1</c:v>
                </c:pt>
                <c:pt idx="51">
                  <c:v>82.25</c:v>
                </c:pt>
                <c:pt idx="52">
                  <c:v>82.19</c:v>
                </c:pt>
                <c:pt idx="53">
                  <c:v>82.16</c:v>
                </c:pt>
                <c:pt idx="54">
                  <c:v>82.15</c:v>
                </c:pt>
                <c:pt idx="55">
                  <c:v>82.17</c:v>
                </c:pt>
                <c:pt idx="56">
                  <c:v>82.16</c:v>
                </c:pt>
                <c:pt idx="57">
                  <c:v>82.14</c:v>
                </c:pt>
                <c:pt idx="58">
                  <c:v>82.13</c:v>
                </c:pt>
                <c:pt idx="59">
                  <c:v>82.15</c:v>
                </c:pt>
                <c:pt idx="60">
                  <c:v>82.14</c:v>
                </c:pt>
                <c:pt idx="61">
                  <c:v>82.15</c:v>
                </c:pt>
                <c:pt idx="62">
                  <c:v>82.14</c:v>
                </c:pt>
                <c:pt idx="63">
                  <c:v>82.16</c:v>
                </c:pt>
                <c:pt idx="64">
                  <c:v>82.15</c:v>
                </c:pt>
                <c:pt idx="65">
                  <c:v>81.95</c:v>
                </c:pt>
                <c:pt idx="66">
                  <c:v>82.13</c:v>
                </c:pt>
                <c:pt idx="67">
                  <c:v>82.17</c:v>
                </c:pt>
                <c:pt idx="68">
                  <c:v>82.18</c:v>
                </c:pt>
                <c:pt idx="69">
                  <c:v>81.430000000000007</c:v>
                </c:pt>
                <c:pt idx="70">
                  <c:v>81.16</c:v>
                </c:pt>
                <c:pt idx="71">
                  <c:v>78.930000000000007</c:v>
                </c:pt>
                <c:pt idx="72">
                  <c:v>82.11</c:v>
                </c:pt>
                <c:pt idx="73">
                  <c:v>82.18</c:v>
                </c:pt>
                <c:pt idx="74">
                  <c:v>82.22</c:v>
                </c:pt>
                <c:pt idx="75">
                  <c:v>82.22</c:v>
                </c:pt>
                <c:pt idx="76">
                  <c:v>82.21</c:v>
                </c:pt>
                <c:pt idx="77">
                  <c:v>82.21</c:v>
                </c:pt>
                <c:pt idx="78">
                  <c:v>82.22</c:v>
                </c:pt>
                <c:pt idx="79">
                  <c:v>82.21</c:v>
                </c:pt>
                <c:pt idx="80">
                  <c:v>82.22</c:v>
                </c:pt>
                <c:pt idx="81">
                  <c:v>82.2</c:v>
                </c:pt>
                <c:pt idx="82">
                  <c:v>82.21</c:v>
                </c:pt>
                <c:pt idx="83">
                  <c:v>82.2</c:v>
                </c:pt>
                <c:pt idx="84">
                  <c:v>82.21</c:v>
                </c:pt>
                <c:pt idx="85">
                  <c:v>82.22</c:v>
                </c:pt>
                <c:pt idx="86">
                  <c:v>82.23</c:v>
                </c:pt>
                <c:pt idx="87">
                  <c:v>81.040000000000006</c:v>
                </c:pt>
                <c:pt idx="88">
                  <c:v>80.92</c:v>
                </c:pt>
                <c:pt idx="89">
                  <c:v>82.24</c:v>
                </c:pt>
                <c:pt idx="90">
                  <c:v>82.28</c:v>
                </c:pt>
                <c:pt idx="91">
                  <c:v>82.26</c:v>
                </c:pt>
                <c:pt idx="92">
                  <c:v>82.22</c:v>
                </c:pt>
                <c:pt idx="93">
                  <c:v>82.22</c:v>
                </c:pt>
                <c:pt idx="94">
                  <c:v>82.26</c:v>
                </c:pt>
                <c:pt idx="95">
                  <c:v>82.22</c:v>
                </c:pt>
                <c:pt idx="96">
                  <c:v>82.21</c:v>
                </c:pt>
                <c:pt idx="97">
                  <c:v>82.2</c:v>
                </c:pt>
                <c:pt idx="98">
                  <c:v>82.19</c:v>
                </c:pt>
                <c:pt idx="99">
                  <c:v>82.18</c:v>
                </c:pt>
                <c:pt idx="100">
                  <c:v>82.19</c:v>
                </c:pt>
                <c:pt idx="101">
                  <c:v>82.19</c:v>
                </c:pt>
                <c:pt idx="102">
                  <c:v>82.19</c:v>
                </c:pt>
                <c:pt idx="103">
                  <c:v>82.25</c:v>
                </c:pt>
                <c:pt idx="104">
                  <c:v>81.38</c:v>
                </c:pt>
                <c:pt idx="105">
                  <c:v>80.77</c:v>
                </c:pt>
                <c:pt idx="106">
                  <c:v>80.83</c:v>
                </c:pt>
              </c:numCache>
            </c:numRef>
          </c:xVal>
          <c:yVal>
            <c:numRef>
              <c:f>'sjr211.42'!$E$30:$E$136</c:f>
              <c:numCache>
                <c:formatCode>General</c:formatCode>
                <c:ptCount val="107"/>
                <c:pt idx="0">
                  <c:v>1.099</c:v>
                </c:pt>
                <c:pt idx="1">
                  <c:v>1.109</c:v>
                </c:pt>
                <c:pt idx="2">
                  <c:v>1.1839999999999999</c:v>
                </c:pt>
                <c:pt idx="3">
                  <c:v>1.208</c:v>
                </c:pt>
                <c:pt idx="4">
                  <c:v>1.149</c:v>
                </c:pt>
                <c:pt idx="5">
                  <c:v>1.206</c:v>
                </c:pt>
                <c:pt idx="6">
                  <c:v>1.794</c:v>
                </c:pt>
                <c:pt idx="7">
                  <c:v>2.1840000000000002</c:v>
                </c:pt>
                <c:pt idx="8">
                  <c:v>2.573</c:v>
                </c:pt>
                <c:pt idx="9">
                  <c:v>3.7440000000000002</c:v>
                </c:pt>
                <c:pt idx="10">
                  <c:v>3.7829999999999999</c:v>
                </c:pt>
                <c:pt idx="11">
                  <c:v>3.7879999999999998</c:v>
                </c:pt>
                <c:pt idx="12">
                  <c:v>1.764</c:v>
                </c:pt>
                <c:pt idx="13">
                  <c:v>-0.17899999999999999</c:v>
                </c:pt>
                <c:pt idx="14">
                  <c:v>-0.17499999999999999</c:v>
                </c:pt>
                <c:pt idx="15">
                  <c:v>0.69599999999999995</c:v>
                </c:pt>
                <c:pt idx="16">
                  <c:v>1.9830000000000001</c:v>
                </c:pt>
                <c:pt idx="17">
                  <c:v>2.76</c:v>
                </c:pt>
                <c:pt idx="18">
                  <c:v>3.6</c:v>
                </c:pt>
                <c:pt idx="19">
                  <c:v>4.274</c:v>
                </c:pt>
                <c:pt idx="20">
                  <c:v>5.0679999999999996</c:v>
                </c:pt>
                <c:pt idx="21">
                  <c:v>6.1280000000000001</c:v>
                </c:pt>
                <c:pt idx="22">
                  <c:v>6.2110000000000003</c:v>
                </c:pt>
                <c:pt idx="23">
                  <c:v>6.3289999999999997</c:v>
                </c:pt>
                <c:pt idx="24">
                  <c:v>5.9349999999999996</c:v>
                </c:pt>
                <c:pt idx="25">
                  <c:v>1.448</c:v>
                </c:pt>
                <c:pt idx="26">
                  <c:v>0.01</c:v>
                </c:pt>
                <c:pt idx="27">
                  <c:v>0.46500000000000002</c:v>
                </c:pt>
                <c:pt idx="28">
                  <c:v>1.7110000000000001</c:v>
                </c:pt>
                <c:pt idx="29">
                  <c:v>2.7730000000000001</c:v>
                </c:pt>
                <c:pt idx="30">
                  <c:v>3.0190000000000001</c:v>
                </c:pt>
                <c:pt idx="31">
                  <c:v>3.1469999999999998</c:v>
                </c:pt>
                <c:pt idx="32">
                  <c:v>4.1580000000000004</c:v>
                </c:pt>
                <c:pt idx="33">
                  <c:v>5.1020000000000003</c:v>
                </c:pt>
                <c:pt idx="34">
                  <c:v>5.2320000000000002</c:v>
                </c:pt>
                <c:pt idx="35">
                  <c:v>5.8620000000000001</c:v>
                </c:pt>
                <c:pt idx="36">
                  <c:v>6.1589999999999998</c:v>
                </c:pt>
                <c:pt idx="37">
                  <c:v>6.5890000000000004</c:v>
                </c:pt>
                <c:pt idx="38">
                  <c:v>7.1529999999999996</c:v>
                </c:pt>
                <c:pt idx="39">
                  <c:v>7.1509999999999998</c:v>
                </c:pt>
                <c:pt idx="40">
                  <c:v>6.55</c:v>
                </c:pt>
                <c:pt idx="41">
                  <c:v>5.484</c:v>
                </c:pt>
                <c:pt idx="42">
                  <c:v>4.085</c:v>
                </c:pt>
                <c:pt idx="43">
                  <c:v>2.0209999999999999</c:v>
                </c:pt>
                <c:pt idx="44">
                  <c:v>0.34</c:v>
                </c:pt>
                <c:pt idx="45">
                  <c:v>-0.111</c:v>
                </c:pt>
                <c:pt idx="46">
                  <c:v>0.78200000000000003</c:v>
                </c:pt>
                <c:pt idx="47">
                  <c:v>1.1379999999999999</c:v>
                </c:pt>
                <c:pt idx="48">
                  <c:v>0.499</c:v>
                </c:pt>
                <c:pt idx="49">
                  <c:v>1.278</c:v>
                </c:pt>
                <c:pt idx="50">
                  <c:v>0.29799999999999999</c:v>
                </c:pt>
                <c:pt idx="51">
                  <c:v>0.26500000000000001</c:v>
                </c:pt>
                <c:pt idx="52">
                  <c:v>2.6779999999999999</c:v>
                </c:pt>
                <c:pt idx="53">
                  <c:v>3.456</c:v>
                </c:pt>
                <c:pt idx="54">
                  <c:v>3.5510000000000002</c:v>
                </c:pt>
                <c:pt idx="55">
                  <c:v>3.8820000000000001</c:v>
                </c:pt>
                <c:pt idx="56">
                  <c:v>4.1319999999999997</c:v>
                </c:pt>
                <c:pt idx="57">
                  <c:v>5.2160000000000002</c:v>
                </c:pt>
                <c:pt idx="58">
                  <c:v>5.4539999999999997</c:v>
                </c:pt>
                <c:pt idx="59">
                  <c:v>5.5620000000000003</c:v>
                </c:pt>
                <c:pt idx="60">
                  <c:v>5.5720000000000001</c:v>
                </c:pt>
                <c:pt idx="61">
                  <c:v>5.649</c:v>
                </c:pt>
                <c:pt idx="62">
                  <c:v>5.4610000000000003</c:v>
                </c:pt>
                <c:pt idx="63">
                  <c:v>5.5579999999999998</c:v>
                </c:pt>
                <c:pt idx="64">
                  <c:v>5.6230000000000002</c:v>
                </c:pt>
                <c:pt idx="65">
                  <c:v>5.6360000000000001</c:v>
                </c:pt>
                <c:pt idx="66">
                  <c:v>4.9669999999999996</c:v>
                </c:pt>
                <c:pt idx="67">
                  <c:v>3.069</c:v>
                </c:pt>
                <c:pt idx="68">
                  <c:v>0.90400000000000003</c:v>
                </c:pt>
                <c:pt idx="69">
                  <c:v>-0.129</c:v>
                </c:pt>
                <c:pt idx="70">
                  <c:v>-0.115</c:v>
                </c:pt>
                <c:pt idx="71">
                  <c:v>0.126</c:v>
                </c:pt>
                <c:pt idx="72">
                  <c:v>2.883</c:v>
                </c:pt>
                <c:pt idx="73">
                  <c:v>1.9590000000000001</c:v>
                </c:pt>
                <c:pt idx="74">
                  <c:v>1.8080000000000001</c:v>
                </c:pt>
                <c:pt idx="75">
                  <c:v>3.1</c:v>
                </c:pt>
                <c:pt idx="76">
                  <c:v>3.129</c:v>
                </c:pt>
                <c:pt idx="77">
                  <c:v>3.0089999999999999</c:v>
                </c:pt>
                <c:pt idx="78">
                  <c:v>2.827</c:v>
                </c:pt>
                <c:pt idx="79">
                  <c:v>4.6589999999999998</c:v>
                </c:pt>
                <c:pt idx="80">
                  <c:v>4.8310000000000004</c:v>
                </c:pt>
                <c:pt idx="81">
                  <c:v>4.9539999999999997</c:v>
                </c:pt>
                <c:pt idx="82">
                  <c:v>4.9790000000000001</c:v>
                </c:pt>
                <c:pt idx="83">
                  <c:v>4.9720000000000004</c:v>
                </c:pt>
                <c:pt idx="84">
                  <c:v>4.883</c:v>
                </c:pt>
                <c:pt idx="85">
                  <c:v>3.8130000000000002</c:v>
                </c:pt>
                <c:pt idx="86">
                  <c:v>-0.11799999999999999</c:v>
                </c:pt>
                <c:pt idx="87">
                  <c:v>-0.13800000000000001</c:v>
                </c:pt>
                <c:pt idx="88">
                  <c:v>-0.14099999999999999</c:v>
                </c:pt>
                <c:pt idx="89">
                  <c:v>0.25600000000000001</c:v>
                </c:pt>
                <c:pt idx="90">
                  <c:v>1.7949999999999999</c:v>
                </c:pt>
                <c:pt idx="91">
                  <c:v>2.2469999999999999</c:v>
                </c:pt>
                <c:pt idx="92">
                  <c:v>2.7469999999999999</c:v>
                </c:pt>
                <c:pt idx="93">
                  <c:v>3.2149999999999999</c:v>
                </c:pt>
                <c:pt idx="94">
                  <c:v>3.6360000000000001</c:v>
                </c:pt>
                <c:pt idx="95">
                  <c:v>4.157</c:v>
                </c:pt>
                <c:pt idx="96">
                  <c:v>4.53</c:v>
                </c:pt>
                <c:pt idx="97">
                  <c:v>4.6390000000000002</c:v>
                </c:pt>
                <c:pt idx="98">
                  <c:v>4.766</c:v>
                </c:pt>
                <c:pt idx="99">
                  <c:v>4.7770000000000001</c:v>
                </c:pt>
                <c:pt idx="100">
                  <c:v>4.7560000000000002</c:v>
                </c:pt>
                <c:pt idx="101">
                  <c:v>4.7519999999999998</c:v>
                </c:pt>
                <c:pt idx="102">
                  <c:v>4.6319999999999997</c:v>
                </c:pt>
                <c:pt idx="103">
                  <c:v>0.42099999999999999</c:v>
                </c:pt>
                <c:pt idx="104">
                  <c:v>-0.115</c:v>
                </c:pt>
                <c:pt idx="105">
                  <c:v>-0.15</c:v>
                </c:pt>
                <c:pt idx="106">
                  <c:v>-0.14899999999999999</c:v>
                </c:pt>
              </c:numCache>
            </c:numRef>
          </c:yVal>
        </c:ser>
        <c:axId val="61427072"/>
        <c:axId val="61453824"/>
      </c:scatterChart>
      <c:valAx>
        <c:axId val="61427072"/>
        <c:scaling>
          <c:orientation val="minMax"/>
        </c:scaling>
        <c:axPos val="b"/>
        <c:title>
          <c:tx>
            <c:rich>
              <a:bodyPr/>
              <a:lstStyle/>
              <a:p>
                <a:pPr>
                  <a:defRPr/>
                </a:pPr>
                <a:r>
                  <a:rPr lang="en-US"/>
                  <a:t>Water temperature,</a:t>
                </a:r>
                <a:r>
                  <a:rPr lang="en-US" baseline="0"/>
                  <a:t> deg F</a:t>
                </a:r>
                <a:endParaRPr lang="en-US"/>
              </a:p>
            </c:rich>
          </c:tx>
          <c:layout/>
        </c:title>
        <c:numFmt formatCode="General" sourceLinked="1"/>
        <c:majorTickMark val="none"/>
        <c:tickLblPos val="nextTo"/>
        <c:crossAx val="61453824"/>
        <c:crosses val="autoZero"/>
        <c:crossBetween val="midCat"/>
      </c:valAx>
      <c:valAx>
        <c:axId val="61453824"/>
        <c:scaling>
          <c:orientation val="minMax"/>
          <c:min val="0"/>
        </c:scaling>
        <c:axPos val="l"/>
        <c:title>
          <c:tx>
            <c:rich>
              <a:bodyPr/>
              <a:lstStyle/>
              <a:p>
                <a:pPr>
                  <a:defRPr/>
                </a:pPr>
                <a:r>
                  <a:rPr lang="en-US"/>
                  <a:t>Water depth, ft</a:t>
                </a:r>
              </a:p>
            </c:rich>
          </c:tx>
          <c:layout/>
        </c:title>
        <c:numFmt formatCode="General" sourceLinked="1"/>
        <c:majorTickMark val="none"/>
        <c:tickLblPos val="nextTo"/>
        <c:crossAx val="61427072"/>
        <c:crosses val="autoZero"/>
        <c:crossBetween val="midCat"/>
      </c:valAx>
    </c:plotArea>
    <c:plotVisOnly val="1"/>
  </c:chart>
  <c:printSettings>
    <c:headerFooter/>
    <c:pageMargins b="0.75000000000000089" l="0.70000000000000062" r="0.70000000000000062" t="0.75000000000000089"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198.72:  Water temperature profile</a:t>
            </a:r>
          </a:p>
        </c:rich>
      </c:tx>
      <c:layout/>
    </c:title>
    <c:plotArea>
      <c:layout/>
      <c:scatterChart>
        <c:scatterStyle val="lineMarker"/>
        <c:ser>
          <c:idx val="0"/>
          <c:order val="0"/>
          <c:spPr>
            <a:ln w="28575">
              <a:noFill/>
            </a:ln>
          </c:spPr>
          <c:xVal>
            <c:numRef>
              <c:f>'sjr198.72_"sjr199"'!$B$9:$B$47</c:f>
              <c:numCache>
                <c:formatCode>General</c:formatCode>
                <c:ptCount val="39"/>
                <c:pt idx="0">
                  <c:v>82.09</c:v>
                </c:pt>
                <c:pt idx="1">
                  <c:v>83.3</c:v>
                </c:pt>
                <c:pt idx="2">
                  <c:v>82.37</c:v>
                </c:pt>
                <c:pt idx="3">
                  <c:v>80.39</c:v>
                </c:pt>
                <c:pt idx="4">
                  <c:v>79.489999999999995</c:v>
                </c:pt>
                <c:pt idx="5">
                  <c:v>78.819999999999993</c:v>
                </c:pt>
                <c:pt idx="6">
                  <c:v>77.930000000000007</c:v>
                </c:pt>
                <c:pt idx="7">
                  <c:v>78.08</c:v>
                </c:pt>
                <c:pt idx="8">
                  <c:v>78.45</c:v>
                </c:pt>
                <c:pt idx="9">
                  <c:v>78.45</c:v>
                </c:pt>
                <c:pt idx="10">
                  <c:v>78.349999999999994</c:v>
                </c:pt>
                <c:pt idx="11">
                  <c:v>78.08</c:v>
                </c:pt>
                <c:pt idx="12">
                  <c:v>77.97</c:v>
                </c:pt>
                <c:pt idx="13">
                  <c:v>77.900000000000006</c:v>
                </c:pt>
                <c:pt idx="14">
                  <c:v>78.16</c:v>
                </c:pt>
                <c:pt idx="15">
                  <c:v>78.31</c:v>
                </c:pt>
                <c:pt idx="16">
                  <c:v>77.739999999999995</c:v>
                </c:pt>
                <c:pt idx="17">
                  <c:v>77.819999999999993</c:v>
                </c:pt>
                <c:pt idx="18">
                  <c:v>77.73</c:v>
                </c:pt>
                <c:pt idx="19">
                  <c:v>77.63</c:v>
                </c:pt>
                <c:pt idx="20">
                  <c:v>77.3</c:v>
                </c:pt>
                <c:pt idx="21">
                  <c:v>77.8</c:v>
                </c:pt>
                <c:pt idx="22">
                  <c:v>77.52</c:v>
                </c:pt>
                <c:pt idx="23">
                  <c:v>77.28</c:v>
                </c:pt>
                <c:pt idx="24">
                  <c:v>77.27</c:v>
                </c:pt>
                <c:pt idx="25">
                  <c:v>77.94</c:v>
                </c:pt>
                <c:pt idx="26">
                  <c:v>77.14</c:v>
                </c:pt>
                <c:pt idx="27">
                  <c:v>79.03</c:v>
                </c:pt>
                <c:pt idx="28">
                  <c:v>80.11</c:v>
                </c:pt>
                <c:pt idx="29">
                  <c:v>77.48</c:v>
                </c:pt>
                <c:pt idx="30">
                  <c:v>77.33</c:v>
                </c:pt>
                <c:pt idx="31">
                  <c:v>77.27</c:v>
                </c:pt>
                <c:pt idx="32">
                  <c:v>77.12</c:v>
                </c:pt>
                <c:pt idx="33">
                  <c:v>76.989999999999995</c:v>
                </c:pt>
                <c:pt idx="34">
                  <c:v>77.06</c:v>
                </c:pt>
                <c:pt idx="35">
                  <c:v>77.09</c:v>
                </c:pt>
                <c:pt idx="36">
                  <c:v>77.11</c:v>
                </c:pt>
                <c:pt idx="37">
                  <c:v>77.12</c:v>
                </c:pt>
                <c:pt idx="38">
                  <c:v>77.12</c:v>
                </c:pt>
              </c:numCache>
            </c:numRef>
          </c:xVal>
          <c:yVal>
            <c:numRef>
              <c:f>'sjr198.72_"sjr199"'!$C$9:$C$47</c:f>
              <c:numCache>
                <c:formatCode>General</c:formatCode>
                <c:ptCount val="39"/>
                <c:pt idx="0">
                  <c:v>0.371</c:v>
                </c:pt>
                <c:pt idx="1">
                  <c:v>0.51</c:v>
                </c:pt>
                <c:pt idx="2">
                  <c:v>1.663</c:v>
                </c:pt>
                <c:pt idx="3">
                  <c:v>1.944</c:v>
                </c:pt>
                <c:pt idx="4">
                  <c:v>2.331</c:v>
                </c:pt>
                <c:pt idx="5">
                  <c:v>2.859</c:v>
                </c:pt>
                <c:pt idx="6">
                  <c:v>2.831</c:v>
                </c:pt>
                <c:pt idx="7">
                  <c:v>2.8450000000000002</c:v>
                </c:pt>
                <c:pt idx="8">
                  <c:v>3.2970000000000002</c:v>
                </c:pt>
                <c:pt idx="9">
                  <c:v>3.2530000000000001</c:v>
                </c:pt>
                <c:pt idx="10">
                  <c:v>3.34</c:v>
                </c:pt>
                <c:pt idx="11">
                  <c:v>2.8279999999999998</c:v>
                </c:pt>
                <c:pt idx="12">
                  <c:v>3.597</c:v>
                </c:pt>
                <c:pt idx="13">
                  <c:v>3.169</c:v>
                </c:pt>
                <c:pt idx="14">
                  <c:v>2.839</c:v>
                </c:pt>
                <c:pt idx="15">
                  <c:v>2.8929999999999998</c:v>
                </c:pt>
                <c:pt idx="16">
                  <c:v>3.8410000000000002</c:v>
                </c:pt>
                <c:pt idx="17">
                  <c:v>3.0249999999999999</c:v>
                </c:pt>
                <c:pt idx="18">
                  <c:v>3.3919999999999999</c:v>
                </c:pt>
                <c:pt idx="19">
                  <c:v>3.8410000000000002</c:v>
                </c:pt>
                <c:pt idx="20">
                  <c:v>3.14</c:v>
                </c:pt>
                <c:pt idx="21">
                  <c:v>4.1719999999999997</c:v>
                </c:pt>
                <c:pt idx="22">
                  <c:v>3.9510000000000001</c:v>
                </c:pt>
                <c:pt idx="23">
                  <c:v>4.2789999999999999</c:v>
                </c:pt>
                <c:pt idx="24">
                  <c:v>3.6419999999999999</c:v>
                </c:pt>
                <c:pt idx="25">
                  <c:v>4.4349999999999996</c:v>
                </c:pt>
                <c:pt idx="26">
                  <c:v>4.2930000000000001</c:v>
                </c:pt>
                <c:pt idx="27">
                  <c:v>-0.17599999999999999</c:v>
                </c:pt>
                <c:pt idx="28">
                  <c:v>4.32</c:v>
                </c:pt>
                <c:pt idx="29">
                  <c:v>3.9929999999999999</c:v>
                </c:pt>
                <c:pt idx="30">
                  <c:v>4.1749999999999998</c:v>
                </c:pt>
                <c:pt idx="31">
                  <c:v>4.1870000000000003</c:v>
                </c:pt>
                <c:pt idx="32">
                  <c:v>4.1740000000000004</c:v>
                </c:pt>
                <c:pt idx="33">
                  <c:v>4.0830000000000002</c:v>
                </c:pt>
                <c:pt idx="34">
                  <c:v>4.0780000000000003</c:v>
                </c:pt>
                <c:pt idx="35">
                  <c:v>4.0910000000000002</c:v>
                </c:pt>
                <c:pt idx="36">
                  <c:v>4.07</c:v>
                </c:pt>
                <c:pt idx="37">
                  <c:v>3.9820000000000002</c:v>
                </c:pt>
                <c:pt idx="38">
                  <c:v>4.008</c:v>
                </c:pt>
              </c:numCache>
            </c:numRef>
          </c:yVal>
        </c:ser>
        <c:axId val="69921792"/>
        <c:axId val="70063232"/>
      </c:scatterChart>
      <c:valAx>
        <c:axId val="69921792"/>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70063232"/>
        <c:crosses val="autoZero"/>
        <c:crossBetween val="midCat"/>
      </c:valAx>
      <c:valAx>
        <c:axId val="70063232"/>
        <c:scaling>
          <c:orientation val="minMax"/>
          <c:min val="0"/>
        </c:scaling>
        <c:axPos val="l"/>
        <c:title>
          <c:tx>
            <c:rich>
              <a:bodyPr/>
              <a:lstStyle/>
              <a:p>
                <a:pPr>
                  <a:defRPr/>
                </a:pPr>
                <a:r>
                  <a:rPr lang="en-US"/>
                  <a:t>Water depth, ft</a:t>
                </a:r>
              </a:p>
            </c:rich>
          </c:tx>
          <c:layout/>
        </c:title>
        <c:numFmt formatCode="General" sourceLinked="1"/>
        <c:majorTickMark val="none"/>
        <c:tickLblPos val="nextTo"/>
        <c:crossAx val="69921792"/>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198.72:  Conductivity</a:t>
            </a:r>
            <a:r>
              <a:rPr lang="en-US" baseline="0"/>
              <a:t> profile</a:t>
            </a:r>
            <a:endParaRPr lang="en-US"/>
          </a:p>
        </c:rich>
      </c:tx>
      <c:layout/>
    </c:title>
    <c:plotArea>
      <c:layout/>
      <c:scatterChart>
        <c:scatterStyle val="lineMarker"/>
        <c:ser>
          <c:idx val="0"/>
          <c:order val="0"/>
          <c:spPr>
            <a:ln w="28575">
              <a:noFill/>
            </a:ln>
          </c:spPr>
          <c:xVal>
            <c:numRef>
              <c:f>'sjr198.72_"sjr199"'!$E$9:$E$47</c:f>
              <c:numCache>
                <c:formatCode>General</c:formatCode>
                <c:ptCount val="39"/>
                <c:pt idx="0">
                  <c:v>1067</c:v>
                </c:pt>
                <c:pt idx="1">
                  <c:v>1054</c:v>
                </c:pt>
                <c:pt idx="2">
                  <c:v>1031</c:v>
                </c:pt>
                <c:pt idx="3">
                  <c:v>1051</c:v>
                </c:pt>
                <c:pt idx="4">
                  <c:v>1054</c:v>
                </c:pt>
                <c:pt idx="5">
                  <c:v>1048</c:v>
                </c:pt>
                <c:pt idx="6">
                  <c:v>1056</c:v>
                </c:pt>
                <c:pt idx="7">
                  <c:v>1056</c:v>
                </c:pt>
                <c:pt idx="8">
                  <c:v>1059</c:v>
                </c:pt>
                <c:pt idx="9">
                  <c:v>1054</c:v>
                </c:pt>
                <c:pt idx="10">
                  <c:v>1055</c:v>
                </c:pt>
                <c:pt idx="11">
                  <c:v>1056</c:v>
                </c:pt>
                <c:pt idx="12">
                  <c:v>1055</c:v>
                </c:pt>
                <c:pt idx="13">
                  <c:v>1059</c:v>
                </c:pt>
                <c:pt idx="14">
                  <c:v>1055</c:v>
                </c:pt>
                <c:pt idx="15">
                  <c:v>1053</c:v>
                </c:pt>
                <c:pt idx="16">
                  <c:v>1053</c:v>
                </c:pt>
                <c:pt idx="17">
                  <c:v>1053</c:v>
                </c:pt>
                <c:pt idx="18">
                  <c:v>1054</c:v>
                </c:pt>
                <c:pt idx="19">
                  <c:v>1050</c:v>
                </c:pt>
                <c:pt idx="20">
                  <c:v>1059</c:v>
                </c:pt>
                <c:pt idx="21">
                  <c:v>1051</c:v>
                </c:pt>
                <c:pt idx="22">
                  <c:v>1054</c:v>
                </c:pt>
                <c:pt idx="23">
                  <c:v>1055</c:v>
                </c:pt>
                <c:pt idx="24">
                  <c:v>1063</c:v>
                </c:pt>
                <c:pt idx="25">
                  <c:v>1050</c:v>
                </c:pt>
                <c:pt idx="26">
                  <c:v>1058</c:v>
                </c:pt>
                <c:pt idx="27">
                  <c:v>1097</c:v>
                </c:pt>
                <c:pt idx="28">
                  <c:v>1028</c:v>
                </c:pt>
                <c:pt idx="29">
                  <c:v>1057</c:v>
                </c:pt>
                <c:pt idx="30">
                  <c:v>1058</c:v>
                </c:pt>
                <c:pt idx="31">
                  <c:v>1058</c:v>
                </c:pt>
                <c:pt idx="32">
                  <c:v>1034</c:v>
                </c:pt>
                <c:pt idx="33">
                  <c:v>1037</c:v>
                </c:pt>
                <c:pt idx="34">
                  <c:v>1038</c:v>
                </c:pt>
                <c:pt idx="35">
                  <c:v>1038</c:v>
                </c:pt>
                <c:pt idx="36">
                  <c:v>1038</c:v>
                </c:pt>
                <c:pt idx="37">
                  <c:v>1038</c:v>
                </c:pt>
                <c:pt idx="38">
                  <c:v>1038</c:v>
                </c:pt>
              </c:numCache>
            </c:numRef>
          </c:xVal>
          <c:yVal>
            <c:numRef>
              <c:f>'sjr198.72_"sjr199"'!$C$9:$C$47</c:f>
              <c:numCache>
                <c:formatCode>General</c:formatCode>
                <c:ptCount val="39"/>
                <c:pt idx="0">
                  <c:v>0.371</c:v>
                </c:pt>
                <c:pt idx="1">
                  <c:v>0.51</c:v>
                </c:pt>
                <c:pt idx="2">
                  <c:v>1.663</c:v>
                </c:pt>
                <c:pt idx="3">
                  <c:v>1.944</c:v>
                </c:pt>
                <c:pt idx="4">
                  <c:v>2.331</c:v>
                </c:pt>
                <c:pt idx="5">
                  <c:v>2.859</c:v>
                </c:pt>
                <c:pt idx="6">
                  <c:v>2.831</c:v>
                </c:pt>
                <c:pt idx="7">
                  <c:v>2.8450000000000002</c:v>
                </c:pt>
                <c:pt idx="8">
                  <c:v>3.2970000000000002</c:v>
                </c:pt>
                <c:pt idx="9">
                  <c:v>3.2530000000000001</c:v>
                </c:pt>
                <c:pt idx="10">
                  <c:v>3.34</c:v>
                </c:pt>
                <c:pt idx="11">
                  <c:v>2.8279999999999998</c:v>
                </c:pt>
                <c:pt idx="12">
                  <c:v>3.597</c:v>
                </c:pt>
                <c:pt idx="13">
                  <c:v>3.169</c:v>
                </c:pt>
                <c:pt idx="14">
                  <c:v>2.839</c:v>
                </c:pt>
                <c:pt idx="15">
                  <c:v>2.8929999999999998</c:v>
                </c:pt>
                <c:pt idx="16">
                  <c:v>3.8410000000000002</c:v>
                </c:pt>
                <c:pt idx="17">
                  <c:v>3.0249999999999999</c:v>
                </c:pt>
                <c:pt idx="18">
                  <c:v>3.3919999999999999</c:v>
                </c:pt>
                <c:pt idx="19">
                  <c:v>3.8410000000000002</c:v>
                </c:pt>
                <c:pt idx="20">
                  <c:v>3.14</c:v>
                </c:pt>
                <c:pt idx="21">
                  <c:v>4.1719999999999997</c:v>
                </c:pt>
                <c:pt idx="22">
                  <c:v>3.9510000000000001</c:v>
                </c:pt>
                <c:pt idx="23">
                  <c:v>4.2789999999999999</c:v>
                </c:pt>
                <c:pt idx="24">
                  <c:v>3.6419999999999999</c:v>
                </c:pt>
                <c:pt idx="25">
                  <c:v>4.4349999999999996</c:v>
                </c:pt>
                <c:pt idx="26">
                  <c:v>4.2930000000000001</c:v>
                </c:pt>
                <c:pt idx="27">
                  <c:v>-0.17599999999999999</c:v>
                </c:pt>
                <c:pt idx="28">
                  <c:v>4.32</c:v>
                </c:pt>
                <c:pt idx="29">
                  <c:v>3.9929999999999999</c:v>
                </c:pt>
                <c:pt idx="30">
                  <c:v>4.1749999999999998</c:v>
                </c:pt>
                <c:pt idx="31">
                  <c:v>4.1870000000000003</c:v>
                </c:pt>
                <c:pt idx="32">
                  <c:v>4.1740000000000004</c:v>
                </c:pt>
                <c:pt idx="33">
                  <c:v>4.0830000000000002</c:v>
                </c:pt>
                <c:pt idx="34">
                  <c:v>4.0780000000000003</c:v>
                </c:pt>
                <c:pt idx="35">
                  <c:v>4.0910000000000002</c:v>
                </c:pt>
                <c:pt idx="36">
                  <c:v>4.07</c:v>
                </c:pt>
                <c:pt idx="37">
                  <c:v>3.9820000000000002</c:v>
                </c:pt>
                <c:pt idx="38">
                  <c:v>4.008</c:v>
                </c:pt>
              </c:numCache>
            </c:numRef>
          </c:yVal>
        </c:ser>
        <c:axId val="70079616"/>
        <c:axId val="70089344"/>
      </c:scatterChart>
      <c:valAx>
        <c:axId val="70079616"/>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70089344"/>
        <c:crosses val="autoZero"/>
        <c:crossBetween val="midCat"/>
      </c:valAx>
      <c:valAx>
        <c:axId val="70089344"/>
        <c:scaling>
          <c:orientation val="minMax"/>
          <c:min val="0"/>
        </c:scaling>
        <c:axPos val="l"/>
        <c:title>
          <c:tx>
            <c:rich>
              <a:bodyPr/>
              <a:lstStyle/>
              <a:p>
                <a:pPr>
                  <a:defRPr/>
                </a:pPr>
                <a:r>
                  <a:rPr lang="en-US"/>
                  <a:t>Water depth, ft</a:t>
                </a:r>
              </a:p>
            </c:rich>
          </c:tx>
          <c:layout/>
        </c:title>
        <c:numFmt formatCode="General" sourceLinked="1"/>
        <c:majorTickMark val="none"/>
        <c:tickLblPos val="nextTo"/>
        <c:crossAx val="7007961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198.23:  Water temperature profile</a:t>
            </a:r>
          </a:p>
        </c:rich>
      </c:tx>
      <c:layout/>
    </c:title>
    <c:plotArea>
      <c:layout/>
      <c:scatterChart>
        <c:scatterStyle val="lineMarker"/>
        <c:ser>
          <c:idx val="0"/>
          <c:order val="0"/>
          <c:tx>
            <c:v>Second profile</c:v>
          </c:tx>
          <c:spPr>
            <a:ln w="28575">
              <a:noFill/>
            </a:ln>
          </c:spPr>
          <c:xVal>
            <c:numRef>
              <c:f>'sjr198.23_"sjr198.5"'!$B$8:$B$79</c:f>
              <c:numCache>
                <c:formatCode>General</c:formatCode>
                <c:ptCount val="72"/>
                <c:pt idx="0">
                  <c:v>82.71</c:v>
                </c:pt>
                <c:pt idx="1">
                  <c:v>80.72</c:v>
                </c:pt>
                <c:pt idx="2">
                  <c:v>80.099999999999994</c:v>
                </c:pt>
                <c:pt idx="3">
                  <c:v>77.7</c:v>
                </c:pt>
                <c:pt idx="4">
                  <c:v>76.930000000000007</c:v>
                </c:pt>
                <c:pt idx="5">
                  <c:v>76.599999999999994</c:v>
                </c:pt>
                <c:pt idx="6">
                  <c:v>76.58</c:v>
                </c:pt>
                <c:pt idx="7">
                  <c:v>76.56</c:v>
                </c:pt>
                <c:pt idx="8">
                  <c:v>76.55</c:v>
                </c:pt>
                <c:pt idx="9">
                  <c:v>76.569999999999993</c:v>
                </c:pt>
                <c:pt idx="10">
                  <c:v>76.58</c:v>
                </c:pt>
                <c:pt idx="11">
                  <c:v>76.59</c:v>
                </c:pt>
                <c:pt idx="12">
                  <c:v>76.61</c:v>
                </c:pt>
                <c:pt idx="13">
                  <c:v>76.650000000000006</c:v>
                </c:pt>
                <c:pt idx="14">
                  <c:v>76.64</c:v>
                </c:pt>
                <c:pt idx="15">
                  <c:v>76.64</c:v>
                </c:pt>
                <c:pt idx="16">
                  <c:v>76.650000000000006</c:v>
                </c:pt>
                <c:pt idx="17">
                  <c:v>76.650000000000006</c:v>
                </c:pt>
                <c:pt idx="18">
                  <c:v>76.650000000000006</c:v>
                </c:pt>
                <c:pt idx="19">
                  <c:v>76.66</c:v>
                </c:pt>
                <c:pt idx="20">
                  <c:v>76.680000000000007</c:v>
                </c:pt>
                <c:pt idx="21">
                  <c:v>76.7</c:v>
                </c:pt>
                <c:pt idx="22">
                  <c:v>76.7</c:v>
                </c:pt>
                <c:pt idx="23">
                  <c:v>76.709999999999994</c:v>
                </c:pt>
                <c:pt idx="24">
                  <c:v>76.73</c:v>
                </c:pt>
                <c:pt idx="25">
                  <c:v>76.739999999999995</c:v>
                </c:pt>
                <c:pt idx="26">
                  <c:v>76.760000000000005</c:v>
                </c:pt>
                <c:pt idx="27">
                  <c:v>76.760000000000005</c:v>
                </c:pt>
                <c:pt idx="28">
                  <c:v>76.819999999999993</c:v>
                </c:pt>
                <c:pt idx="29">
                  <c:v>76.89</c:v>
                </c:pt>
                <c:pt idx="30">
                  <c:v>77.010000000000005</c:v>
                </c:pt>
                <c:pt idx="31">
                  <c:v>77.040000000000006</c:v>
                </c:pt>
                <c:pt idx="32">
                  <c:v>77.040000000000006</c:v>
                </c:pt>
                <c:pt idx="33">
                  <c:v>77.040000000000006</c:v>
                </c:pt>
                <c:pt idx="34">
                  <c:v>77.05</c:v>
                </c:pt>
                <c:pt idx="35">
                  <c:v>77.040000000000006</c:v>
                </c:pt>
                <c:pt idx="36">
                  <c:v>77.03</c:v>
                </c:pt>
                <c:pt idx="37">
                  <c:v>77.03</c:v>
                </c:pt>
                <c:pt idx="38">
                  <c:v>77.02</c:v>
                </c:pt>
                <c:pt idx="39">
                  <c:v>77.010000000000005</c:v>
                </c:pt>
                <c:pt idx="40">
                  <c:v>77.02</c:v>
                </c:pt>
                <c:pt idx="41">
                  <c:v>77</c:v>
                </c:pt>
                <c:pt idx="42">
                  <c:v>76.98</c:v>
                </c:pt>
                <c:pt idx="43">
                  <c:v>76.98</c:v>
                </c:pt>
                <c:pt idx="44">
                  <c:v>76.959999999999994</c:v>
                </c:pt>
                <c:pt idx="45">
                  <c:v>76.94</c:v>
                </c:pt>
                <c:pt idx="46">
                  <c:v>76.930000000000007</c:v>
                </c:pt>
                <c:pt idx="47">
                  <c:v>76.92</c:v>
                </c:pt>
                <c:pt idx="48">
                  <c:v>76.900000000000006</c:v>
                </c:pt>
                <c:pt idx="49">
                  <c:v>76.87</c:v>
                </c:pt>
                <c:pt idx="50">
                  <c:v>76.78</c:v>
                </c:pt>
                <c:pt idx="51">
                  <c:v>76.72</c:v>
                </c:pt>
                <c:pt idx="52">
                  <c:v>76.760000000000005</c:v>
                </c:pt>
                <c:pt idx="53">
                  <c:v>76.790000000000006</c:v>
                </c:pt>
                <c:pt idx="54">
                  <c:v>76.8</c:v>
                </c:pt>
                <c:pt idx="55">
                  <c:v>76.8</c:v>
                </c:pt>
                <c:pt idx="56">
                  <c:v>76.81</c:v>
                </c:pt>
                <c:pt idx="57">
                  <c:v>76.81</c:v>
                </c:pt>
                <c:pt idx="58">
                  <c:v>76.8</c:v>
                </c:pt>
                <c:pt idx="59">
                  <c:v>76.8</c:v>
                </c:pt>
                <c:pt idx="60">
                  <c:v>76.8</c:v>
                </c:pt>
                <c:pt idx="61">
                  <c:v>76.819999999999993</c:v>
                </c:pt>
                <c:pt idx="62">
                  <c:v>76.819999999999993</c:v>
                </c:pt>
                <c:pt idx="63">
                  <c:v>76.81</c:v>
                </c:pt>
                <c:pt idx="64">
                  <c:v>76.819999999999993</c:v>
                </c:pt>
                <c:pt idx="65">
                  <c:v>76.81</c:v>
                </c:pt>
                <c:pt idx="66">
                  <c:v>76.81</c:v>
                </c:pt>
                <c:pt idx="67">
                  <c:v>76.819999999999993</c:v>
                </c:pt>
                <c:pt idx="68">
                  <c:v>76.81</c:v>
                </c:pt>
                <c:pt idx="69">
                  <c:v>76.81</c:v>
                </c:pt>
                <c:pt idx="70">
                  <c:v>76.819999999999993</c:v>
                </c:pt>
                <c:pt idx="71">
                  <c:v>76.819999999999993</c:v>
                </c:pt>
              </c:numCache>
            </c:numRef>
          </c:xVal>
          <c:yVal>
            <c:numRef>
              <c:f>'sjr198.23_"sjr198.5"'!$C$8:$C$79</c:f>
              <c:numCache>
                <c:formatCode>General</c:formatCode>
                <c:ptCount val="72"/>
                <c:pt idx="0">
                  <c:v>0.67100000000000004</c:v>
                </c:pt>
                <c:pt idx="1">
                  <c:v>1.3919999999999999</c:v>
                </c:pt>
                <c:pt idx="2">
                  <c:v>1.9219999999999999</c:v>
                </c:pt>
                <c:pt idx="3">
                  <c:v>2.6480000000000001</c:v>
                </c:pt>
                <c:pt idx="4">
                  <c:v>3.6920000000000002</c:v>
                </c:pt>
                <c:pt idx="5">
                  <c:v>4.5019999999999998</c:v>
                </c:pt>
                <c:pt idx="6">
                  <c:v>4.5060000000000002</c:v>
                </c:pt>
                <c:pt idx="7">
                  <c:v>4.915</c:v>
                </c:pt>
                <c:pt idx="8">
                  <c:v>4.9580000000000002</c:v>
                </c:pt>
                <c:pt idx="9">
                  <c:v>4.9489999999999998</c:v>
                </c:pt>
                <c:pt idx="10">
                  <c:v>4.9539999999999997</c:v>
                </c:pt>
                <c:pt idx="11">
                  <c:v>4.9720000000000004</c:v>
                </c:pt>
                <c:pt idx="12">
                  <c:v>4.7720000000000002</c:v>
                </c:pt>
                <c:pt idx="13">
                  <c:v>4.718</c:v>
                </c:pt>
                <c:pt idx="14">
                  <c:v>4.6139999999999999</c:v>
                </c:pt>
                <c:pt idx="15">
                  <c:v>4.5090000000000003</c:v>
                </c:pt>
                <c:pt idx="16">
                  <c:v>4.1859999999999999</c:v>
                </c:pt>
                <c:pt idx="17">
                  <c:v>4.1950000000000003</c:v>
                </c:pt>
                <c:pt idx="18">
                  <c:v>4.2030000000000003</c:v>
                </c:pt>
                <c:pt idx="19">
                  <c:v>3.5779999999999998</c:v>
                </c:pt>
                <c:pt idx="20">
                  <c:v>3.3340000000000001</c:v>
                </c:pt>
                <c:pt idx="21">
                  <c:v>3.24</c:v>
                </c:pt>
                <c:pt idx="22">
                  <c:v>3.2290000000000001</c:v>
                </c:pt>
                <c:pt idx="23">
                  <c:v>3.2</c:v>
                </c:pt>
                <c:pt idx="24">
                  <c:v>3.2050000000000001</c:v>
                </c:pt>
                <c:pt idx="25">
                  <c:v>3.2250000000000001</c:v>
                </c:pt>
                <c:pt idx="26">
                  <c:v>3.2440000000000002</c:v>
                </c:pt>
                <c:pt idx="27">
                  <c:v>3.214</c:v>
                </c:pt>
                <c:pt idx="28">
                  <c:v>3.3</c:v>
                </c:pt>
                <c:pt idx="29">
                  <c:v>3.319</c:v>
                </c:pt>
                <c:pt idx="30">
                  <c:v>3.7210000000000001</c:v>
                </c:pt>
                <c:pt idx="31">
                  <c:v>4.0730000000000004</c:v>
                </c:pt>
                <c:pt idx="32">
                  <c:v>4.0750000000000002</c:v>
                </c:pt>
                <c:pt idx="33">
                  <c:v>4.0780000000000003</c:v>
                </c:pt>
                <c:pt idx="34">
                  <c:v>4.0629999999999997</c:v>
                </c:pt>
                <c:pt idx="35">
                  <c:v>4.0650000000000004</c:v>
                </c:pt>
                <c:pt idx="36">
                  <c:v>4.2670000000000003</c:v>
                </c:pt>
                <c:pt idx="37">
                  <c:v>4.718</c:v>
                </c:pt>
                <c:pt idx="38">
                  <c:v>4.8860000000000001</c:v>
                </c:pt>
                <c:pt idx="39">
                  <c:v>5.0380000000000003</c:v>
                </c:pt>
                <c:pt idx="40">
                  <c:v>5.2060000000000004</c:v>
                </c:pt>
                <c:pt idx="41">
                  <c:v>5.2229999999999999</c:v>
                </c:pt>
                <c:pt idx="42">
                  <c:v>5.1749999999999998</c:v>
                </c:pt>
                <c:pt idx="43">
                  <c:v>5.093</c:v>
                </c:pt>
                <c:pt idx="44">
                  <c:v>5.0110000000000001</c:v>
                </c:pt>
                <c:pt idx="45">
                  <c:v>4.9459999999999997</c:v>
                </c:pt>
                <c:pt idx="46">
                  <c:v>4.8319999999999999</c:v>
                </c:pt>
                <c:pt idx="47">
                  <c:v>4.7320000000000002</c:v>
                </c:pt>
                <c:pt idx="48">
                  <c:v>4.5510000000000002</c:v>
                </c:pt>
                <c:pt idx="49">
                  <c:v>4.5510000000000002</c:v>
                </c:pt>
                <c:pt idx="50">
                  <c:v>4.5369999999999999</c:v>
                </c:pt>
                <c:pt idx="51">
                  <c:v>4.0890000000000004</c:v>
                </c:pt>
                <c:pt idx="52">
                  <c:v>4.625</c:v>
                </c:pt>
                <c:pt idx="53">
                  <c:v>4.6109999999999998</c:v>
                </c:pt>
                <c:pt idx="54">
                  <c:v>4.6130000000000004</c:v>
                </c:pt>
                <c:pt idx="55">
                  <c:v>4.6150000000000002</c:v>
                </c:pt>
                <c:pt idx="56">
                  <c:v>4.6159999999999997</c:v>
                </c:pt>
                <c:pt idx="57">
                  <c:v>4.6180000000000003</c:v>
                </c:pt>
                <c:pt idx="58">
                  <c:v>4.6189999999999998</c:v>
                </c:pt>
                <c:pt idx="59">
                  <c:v>4.6189999999999998</c:v>
                </c:pt>
                <c:pt idx="60">
                  <c:v>4.62</c:v>
                </c:pt>
                <c:pt idx="61">
                  <c:v>4.6210000000000004</c:v>
                </c:pt>
                <c:pt idx="62">
                  <c:v>4.6210000000000004</c:v>
                </c:pt>
                <c:pt idx="63">
                  <c:v>4.6219999999999999</c:v>
                </c:pt>
                <c:pt idx="64">
                  <c:v>4.6219999999999999</c:v>
                </c:pt>
                <c:pt idx="65">
                  <c:v>4.6050000000000004</c:v>
                </c:pt>
                <c:pt idx="66">
                  <c:v>4.6230000000000002</c:v>
                </c:pt>
                <c:pt idx="67">
                  <c:v>4.6230000000000002</c:v>
                </c:pt>
                <c:pt idx="68">
                  <c:v>4.6230000000000002</c:v>
                </c:pt>
                <c:pt idx="69">
                  <c:v>4.4729999999999999</c:v>
                </c:pt>
                <c:pt idx="70">
                  <c:v>4.157</c:v>
                </c:pt>
                <c:pt idx="71">
                  <c:v>4.29</c:v>
                </c:pt>
              </c:numCache>
            </c:numRef>
          </c:yVal>
        </c:ser>
        <c:ser>
          <c:idx val="1"/>
          <c:order val="1"/>
          <c:tx>
            <c:v>First profile</c:v>
          </c:tx>
          <c:spPr>
            <a:ln w="28575">
              <a:noFill/>
            </a:ln>
          </c:spPr>
          <c:xVal>
            <c:numRef>
              <c:f>'sjr198.23_"sjr198.5"'!$B$82:$B$118</c:f>
              <c:numCache>
                <c:formatCode>General</c:formatCode>
                <c:ptCount val="37"/>
                <c:pt idx="0">
                  <c:v>82.37</c:v>
                </c:pt>
                <c:pt idx="1">
                  <c:v>81.819999999999993</c:v>
                </c:pt>
                <c:pt idx="2">
                  <c:v>79.14</c:v>
                </c:pt>
                <c:pt idx="3">
                  <c:v>77.98</c:v>
                </c:pt>
                <c:pt idx="4">
                  <c:v>76.75</c:v>
                </c:pt>
                <c:pt idx="5">
                  <c:v>76.63</c:v>
                </c:pt>
                <c:pt idx="6">
                  <c:v>76.61</c:v>
                </c:pt>
                <c:pt idx="7">
                  <c:v>76.569999999999993</c:v>
                </c:pt>
                <c:pt idx="8">
                  <c:v>76.62</c:v>
                </c:pt>
                <c:pt idx="9">
                  <c:v>76.680000000000007</c:v>
                </c:pt>
                <c:pt idx="10">
                  <c:v>76.73</c:v>
                </c:pt>
                <c:pt idx="11">
                  <c:v>76.77</c:v>
                </c:pt>
                <c:pt idx="12">
                  <c:v>76.819999999999993</c:v>
                </c:pt>
                <c:pt idx="13">
                  <c:v>76.849999999999994</c:v>
                </c:pt>
                <c:pt idx="14">
                  <c:v>76.88</c:v>
                </c:pt>
                <c:pt idx="15">
                  <c:v>76.91</c:v>
                </c:pt>
                <c:pt idx="16">
                  <c:v>76.930000000000007</c:v>
                </c:pt>
                <c:pt idx="17">
                  <c:v>76.97</c:v>
                </c:pt>
                <c:pt idx="18">
                  <c:v>76.98</c:v>
                </c:pt>
                <c:pt idx="19">
                  <c:v>76.989999999999995</c:v>
                </c:pt>
                <c:pt idx="20">
                  <c:v>77.010000000000005</c:v>
                </c:pt>
                <c:pt idx="21">
                  <c:v>77.03</c:v>
                </c:pt>
                <c:pt idx="22">
                  <c:v>77.040000000000006</c:v>
                </c:pt>
                <c:pt idx="23">
                  <c:v>77.05</c:v>
                </c:pt>
                <c:pt idx="24">
                  <c:v>77.06</c:v>
                </c:pt>
                <c:pt idx="25">
                  <c:v>77.069999999999993</c:v>
                </c:pt>
                <c:pt idx="26">
                  <c:v>77.069999999999993</c:v>
                </c:pt>
                <c:pt idx="27">
                  <c:v>77.08</c:v>
                </c:pt>
                <c:pt idx="28">
                  <c:v>77.099999999999994</c:v>
                </c:pt>
                <c:pt idx="29">
                  <c:v>77.09</c:v>
                </c:pt>
                <c:pt idx="30">
                  <c:v>77.099999999999994</c:v>
                </c:pt>
                <c:pt idx="31">
                  <c:v>77.12</c:v>
                </c:pt>
                <c:pt idx="32">
                  <c:v>77.12</c:v>
                </c:pt>
                <c:pt idx="33">
                  <c:v>77.13</c:v>
                </c:pt>
                <c:pt idx="34">
                  <c:v>77.14</c:v>
                </c:pt>
                <c:pt idx="35">
                  <c:v>77.13</c:v>
                </c:pt>
                <c:pt idx="36">
                  <c:v>77.13</c:v>
                </c:pt>
              </c:numCache>
            </c:numRef>
          </c:xVal>
          <c:yVal>
            <c:numRef>
              <c:f>'sjr198.23_"sjr198.5"'!$C$82:$C$118</c:f>
              <c:numCache>
                <c:formatCode>General</c:formatCode>
                <c:ptCount val="37"/>
                <c:pt idx="0">
                  <c:v>0.14299999999999999</c:v>
                </c:pt>
                <c:pt idx="1">
                  <c:v>0.80100000000000005</c:v>
                </c:pt>
                <c:pt idx="2">
                  <c:v>1.91</c:v>
                </c:pt>
                <c:pt idx="3">
                  <c:v>2.4980000000000002</c:v>
                </c:pt>
                <c:pt idx="4">
                  <c:v>2.899</c:v>
                </c:pt>
                <c:pt idx="5">
                  <c:v>4.2969999999999997</c:v>
                </c:pt>
                <c:pt idx="6">
                  <c:v>4.5570000000000004</c:v>
                </c:pt>
                <c:pt idx="7">
                  <c:v>4.6159999999999997</c:v>
                </c:pt>
                <c:pt idx="8">
                  <c:v>4.6550000000000002</c:v>
                </c:pt>
                <c:pt idx="9">
                  <c:v>4.6840000000000002</c:v>
                </c:pt>
                <c:pt idx="10">
                  <c:v>4.7409999999999997</c:v>
                </c:pt>
                <c:pt idx="11">
                  <c:v>4.76</c:v>
                </c:pt>
                <c:pt idx="12">
                  <c:v>4.7889999999999997</c:v>
                </c:pt>
                <c:pt idx="13">
                  <c:v>4.8170000000000002</c:v>
                </c:pt>
                <c:pt idx="14">
                  <c:v>4.8250000000000002</c:v>
                </c:pt>
                <c:pt idx="15">
                  <c:v>4.8470000000000004</c:v>
                </c:pt>
                <c:pt idx="16">
                  <c:v>4.867</c:v>
                </c:pt>
                <c:pt idx="17">
                  <c:v>4.8860000000000001</c:v>
                </c:pt>
                <c:pt idx="18">
                  <c:v>4.8860000000000001</c:v>
                </c:pt>
                <c:pt idx="19">
                  <c:v>4.9020000000000001</c:v>
                </c:pt>
                <c:pt idx="20">
                  <c:v>4.9000000000000004</c:v>
                </c:pt>
                <c:pt idx="21">
                  <c:v>4.8970000000000002</c:v>
                </c:pt>
                <c:pt idx="22">
                  <c:v>4.9109999999999996</c:v>
                </c:pt>
                <c:pt idx="23">
                  <c:v>4.9219999999999997</c:v>
                </c:pt>
                <c:pt idx="24">
                  <c:v>4.9169999999999998</c:v>
                </c:pt>
                <c:pt idx="25">
                  <c:v>4.9260000000000002</c:v>
                </c:pt>
                <c:pt idx="26">
                  <c:v>4.9370000000000003</c:v>
                </c:pt>
                <c:pt idx="27">
                  <c:v>4.9459999999999997</c:v>
                </c:pt>
                <c:pt idx="28">
                  <c:v>4.9379999999999997</c:v>
                </c:pt>
                <c:pt idx="29">
                  <c:v>4.9459999999999997</c:v>
                </c:pt>
                <c:pt idx="30">
                  <c:v>4.9359999999999999</c:v>
                </c:pt>
                <c:pt idx="31">
                  <c:v>4.944</c:v>
                </c:pt>
                <c:pt idx="32">
                  <c:v>4.95</c:v>
                </c:pt>
                <c:pt idx="33">
                  <c:v>4.9560000000000004</c:v>
                </c:pt>
                <c:pt idx="34">
                  <c:v>4.9630000000000001</c:v>
                </c:pt>
                <c:pt idx="35">
                  <c:v>4.952</c:v>
                </c:pt>
                <c:pt idx="36">
                  <c:v>4.9400000000000004</c:v>
                </c:pt>
              </c:numCache>
            </c:numRef>
          </c:yVal>
        </c:ser>
        <c:axId val="71273856"/>
        <c:axId val="71300608"/>
      </c:scatterChart>
      <c:valAx>
        <c:axId val="7127385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71300608"/>
        <c:crosses val="autoZero"/>
        <c:crossBetween val="midCat"/>
      </c:valAx>
      <c:valAx>
        <c:axId val="71300608"/>
        <c:scaling>
          <c:orientation val="minMax"/>
        </c:scaling>
        <c:axPos val="l"/>
        <c:title>
          <c:tx>
            <c:rich>
              <a:bodyPr/>
              <a:lstStyle/>
              <a:p>
                <a:pPr>
                  <a:defRPr/>
                </a:pPr>
                <a:r>
                  <a:rPr lang="en-US"/>
                  <a:t>Water depth, ft</a:t>
                </a:r>
              </a:p>
            </c:rich>
          </c:tx>
          <c:layout/>
        </c:title>
        <c:numFmt formatCode="General" sourceLinked="1"/>
        <c:majorTickMark val="none"/>
        <c:tickLblPos val="nextTo"/>
        <c:crossAx val="7127385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198.23:  Conductivity profile</a:t>
            </a:r>
          </a:p>
        </c:rich>
      </c:tx>
      <c:layout/>
    </c:title>
    <c:plotArea>
      <c:layout/>
      <c:scatterChart>
        <c:scatterStyle val="lineMarker"/>
        <c:ser>
          <c:idx val="0"/>
          <c:order val="0"/>
          <c:tx>
            <c:v>Second profile</c:v>
          </c:tx>
          <c:spPr>
            <a:ln w="28575">
              <a:noFill/>
            </a:ln>
          </c:spPr>
          <c:xVal>
            <c:numRef>
              <c:f>'sjr198.23_"sjr198.5"'!$E$8:$E$79</c:f>
              <c:numCache>
                <c:formatCode>General</c:formatCode>
                <c:ptCount val="72"/>
                <c:pt idx="0">
                  <c:v>1042</c:v>
                </c:pt>
                <c:pt idx="1">
                  <c:v>1043</c:v>
                </c:pt>
                <c:pt idx="2">
                  <c:v>1020</c:v>
                </c:pt>
                <c:pt idx="3">
                  <c:v>1037</c:v>
                </c:pt>
                <c:pt idx="4">
                  <c:v>1036</c:v>
                </c:pt>
                <c:pt idx="5">
                  <c:v>1039</c:v>
                </c:pt>
                <c:pt idx="6">
                  <c:v>1038</c:v>
                </c:pt>
                <c:pt idx="7">
                  <c:v>1038</c:v>
                </c:pt>
                <c:pt idx="8">
                  <c:v>1038</c:v>
                </c:pt>
                <c:pt idx="9">
                  <c:v>1026</c:v>
                </c:pt>
                <c:pt idx="10">
                  <c:v>1026</c:v>
                </c:pt>
                <c:pt idx="11">
                  <c:v>1028</c:v>
                </c:pt>
                <c:pt idx="12">
                  <c:v>1026</c:v>
                </c:pt>
                <c:pt idx="13">
                  <c:v>1011</c:v>
                </c:pt>
                <c:pt idx="14">
                  <c:v>1005</c:v>
                </c:pt>
                <c:pt idx="15">
                  <c:v>1002</c:v>
                </c:pt>
                <c:pt idx="16">
                  <c:v>1036</c:v>
                </c:pt>
                <c:pt idx="17">
                  <c:v>1033</c:v>
                </c:pt>
                <c:pt idx="18">
                  <c:v>1032</c:v>
                </c:pt>
                <c:pt idx="19">
                  <c:v>1009</c:v>
                </c:pt>
                <c:pt idx="20">
                  <c:v>994.9</c:v>
                </c:pt>
                <c:pt idx="21">
                  <c:v>998.1</c:v>
                </c:pt>
                <c:pt idx="22">
                  <c:v>994.2</c:v>
                </c:pt>
                <c:pt idx="23">
                  <c:v>992.8</c:v>
                </c:pt>
                <c:pt idx="24">
                  <c:v>992.4</c:v>
                </c:pt>
                <c:pt idx="25">
                  <c:v>989</c:v>
                </c:pt>
                <c:pt idx="26">
                  <c:v>987</c:v>
                </c:pt>
                <c:pt idx="27">
                  <c:v>982.9</c:v>
                </c:pt>
                <c:pt idx="28">
                  <c:v>907.1</c:v>
                </c:pt>
                <c:pt idx="29">
                  <c:v>916.9</c:v>
                </c:pt>
                <c:pt idx="30">
                  <c:v>904.9</c:v>
                </c:pt>
                <c:pt idx="31">
                  <c:v>904.2</c:v>
                </c:pt>
                <c:pt idx="32">
                  <c:v>904.4</c:v>
                </c:pt>
                <c:pt idx="33">
                  <c:v>904.9</c:v>
                </c:pt>
                <c:pt idx="34">
                  <c:v>905.3</c:v>
                </c:pt>
                <c:pt idx="35">
                  <c:v>905.6</c:v>
                </c:pt>
                <c:pt idx="36">
                  <c:v>903.2</c:v>
                </c:pt>
                <c:pt idx="37">
                  <c:v>904.1</c:v>
                </c:pt>
                <c:pt idx="38">
                  <c:v>904.6</c:v>
                </c:pt>
                <c:pt idx="39">
                  <c:v>905.7</c:v>
                </c:pt>
                <c:pt idx="40">
                  <c:v>906.6</c:v>
                </c:pt>
                <c:pt idx="41">
                  <c:v>907.6</c:v>
                </c:pt>
                <c:pt idx="42">
                  <c:v>907.7</c:v>
                </c:pt>
                <c:pt idx="43">
                  <c:v>908.3</c:v>
                </c:pt>
                <c:pt idx="44">
                  <c:v>908.7</c:v>
                </c:pt>
                <c:pt idx="45">
                  <c:v>908.9</c:v>
                </c:pt>
                <c:pt idx="46">
                  <c:v>908.8</c:v>
                </c:pt>
                <c:pt idx="47">
                  <c:v>909.9</c:v>
                </c:pt>
                <c:pt idx="48">
                  <c:v>911.3</c:v>
                </c:pt>
                <c:pt idx="49">
                  <c:v>939.4</c:v>
                </c:pt>
                <c:pt idx="50">
                  <c:v>933.7</c:v>
                </c:pt>
                <c:pt idx="51">
                  <c:v>1028</c:v>
                </c:pt>
                <c:pt idx="52">
                  <c:v>1017</c:v>
                </c:pt>
                <c:pt idx="53">
                  <c:v>1009</c:v>
                </c:pt>
                <c:pt idx="54">
                  <c:v>1004</c:v>
                </c:pt>
                <c:pt idx="55">
                  <c:v>1000</c:v>
                </c:pt>
                <c:pt idx="56">
                  <c:v>998</c:v>
                </c:pt>
                <c:pt idx="57">
                  <c:v>996.4</c:v>
                </c:pt>
                <c:pt idx="58">
                  <c:v>996.5</c:v>
                </c:pt>
                <c:pt idx="59">
                  <c:v>996.2</c:v>
                </c:pt>
                <c:pt idx="60">
                  <c:v>996.2</c:v>
                </c:pt>
                <c:pt idx="61">
                  <c:v>996</c:v>
                </c:pt>
                <c:pt idx="62">
                  <c:v>995.8</c:v>
                </c:pt>
                <c:pt idx="63">
                  <c:v>995.9</c:v>
                </c:pt>
                <c:pt idx="64">
                  <c:v>995.5</c:v>
                </c:pt>
                <c:pt idx="65">
                  <c:v>995.5</c:v>
                </c:pt>
                <c:pt idx="66">
                  <c:v>994.9</c:v>
                </c:pt>
                <c:pt idx="67">
                  <c:v>992.8</c:v>
                </c:pt>
                <c:pt idx="68">
                  <c:v>992.5</c:v>
                </c:pt>
                <c:pt idx="69">
                  <c:v>1025</c:v>
                </c:pt>
                <c:pt idx="70">
                  <c:v>1031</c:v>
                </c:pt>
                <c:pt idx="71">
                  <c:v>1033</c:v>
                </c:pt>
              </c:numCache>
            </c:numRef>
          </c:xVal>
          <c:yVal>
            <c:numRef>
              <c:f>'sjr198.23_"sjr198.5"'!$C$8:$C$79</c:f>
              <c:numCache>
                <c:formatCode>General</c:formatCode>
                <c:ptCount val="72"/>
                <c:pt idx="0">
                  <c:v>0.67100000000000004</c:v>
                </c:pt>
                <c:pt idx="1">
                  <c:v>1.3919999999999999</c:v>
                </c:pt>
                <c:pt idx="2">
                  <c:v>1.9219999999999999</c:v>
                </c:pt>
                <c:pt idx="3">
                  <c:v>2.6480000000000001</c:v>
                </c:pt>
                <c:pt idx="4">
                  <c:v>3.6920000000000002</c:v>
                </c:pt>
                <c:pt idx="5">
                  <c:v>4.5019999999999998</c:v>
                </c:pt>
                <c:pt idx="6">
                  <c:v>4.5060000000000002</c:v>
                </c:pt>
                <c:pt idx="7">
                  <c:v>4.915</c:v>
                </c:pt>
                <c:pt idx="8">
                  <c:v>4.9580000000000002</c:v>
                </c:pt>
                <c:pt idx="9">
                  <c:v>4.9489999999999998</c:v>
                </c:pt>
                <c:pt idx="10">
                  <c:v>4.9539999999999997</c:v>
                </c:pt>
                <c:pt idx="11">
                  <c:v>4.9720000000000004</c:v>
                </c:pt>
                <c:pt idx="12">
                  <c:v>4.7720000000000002</c:v>
                </c:pt>
                <c:pt idx="13">
                  <c:v>4.718</c:v>
                </c:pt>
                <c:pt idx="14">
                  <c:v>4.6139999999999999</c:v>
                </c:pt>
                <c:pt idx="15">
                  <c:v>4.5090000000000003</c:v>
                </c:pt>
                <c:pt idx="16">
                  <c:v>4.1859999999999999</c:v>
                </c:pt>
                <c:pt idx="17">
                  <c:v>4.1950000000000003</c:v>
                </c:pt>
                <c:pt idx="18">
                  <c:v>4.2030000000000003</c:v>
                </c:pt>
                <c:pt idx="19">
                  <c:v>3.5779999999999998</c:v>
                </c:pt>
                <c:pt idx="20">
                  <c:v>3.3340000000000001</c:v>
                </c:pt>
                <c:pt idx="21">
                  <c:v>3.24</c:v>
                </c:pt>
                <c:pt idx="22">
                  <c:v>3.2290000000000001</c:v>
                </c:pt>
                <c:pt idx="23">
                  <c:v>3.2</c:v>
                </c:pt>
                <c:pt idx="24">
                  <c:v>3.2050000000000001</c:v>
                </c:pt>
                <c:pt idx="25">
                  <c:v>3.2250000000000001</c:v>
                </c:pt>
                <c:pt idx="26">
                  <c:v>3.2440000000000002</c:v>
                </c:pt>
                <c:pt idx="27">
                  <c:v>3.214</c:v>
                </c:pt>
                <c:pt idx="28">
                  <c:v>3.3</c:v>
                </c:pt>
                <c:pt idx="29">
                  <c:v>3.319</c:v>
                </c:pt>
                <c:pt idx="30">
                  <c:v>3.7210000000000001</c:v>
                </c:pt>
                <c:pt idx="31">
                  <c:v>4.0730000000000004</c:v>
                </c:pt>
                <c:pt idx="32">
                  <c:v>4.0750000000000002</c:v>
                </c:pt>
                <c:pt idx="33">
                  <c:v>4.0780000000000003</c:v>
                </c:pt>
                <c:pt idx="34">
                  <c:v>4.0629999999999997</c:v>
                </c:pt>
                <c:pt idx="35">
                  <c:v>4.0650000000000004</c:v>
                </c:pt>
                <c:pt idx="36">
                  <c:v>4.2670000000000003</c:v>
                </c:pt>
                <c:pt idx="37">
                  <c:v>4.718</c:v>
                </c:pt>
                <c:pt idx="38">
                  <c:v>4.8860000000000001</c:v>
                </c:pt>
                <c:pt idx="39">
                  <c:v>5.0380000000000003</c:v>
                </c:pt>
                <c:pt idx="40">
                  <c:v>5.2060000000000004</c:v>
                </c:pt>
                <c:pt idx="41">
                  <c:v>5.2229999999999999</c:v>
                </c:pt>
                <c:pt idx="42">
                  <c:v>5.1749999999999998</c:v>
                </c:pt>
                <c:pt idx="43">
                  <c:v>5.093</c:v>
                </c:pt>
                <c:pt idx="44">
                  <c:v>5.0110000000000001</c:v>
                </c:pt>
                <c:pt idx="45">
                  <c:v>4.9459999999999997</c:v>
                </c:pt>
                <c:pt idx="46">
                  <c:v>4.8319999999999999</c:v>
                </c:pt>
                <c:pt idx="47">
                  <c:v>4.7320000000000002</c:v>
                </c:pt>
                <c:pt idx="48">
                  <c:v>4.5510000000000002</c:v>
                </c:pt>
                <c:pt idx="49">
                  <c:v>4.5510000000000002</c:v>
                </c:pt>
                <c:pt idx="50">
                  <c:v>4.5369999999999999</c:v>
                </c:pt>
                <c:pt idx="51">
                  <c:v>4.0890000000000004</c:v>
                </c:pt>
                <c:pt idx="52">
                  <c:v>4.625</c:v>
                </c:pt>
                <c:pt idx="53">
                  <c:v>4.6109999999999998</c:v>
                </c:pt>
                <c:pt idx="54">
                  <c:v>4.6130000000000004</c:v>
                </c:pt>
                <c:pt idx="55">
                  <c:v>4.6150000000000002</c:v>
                </c:pt>
                <c:pt idx="56">
                  <c:v>4.6159999999999997</c:v>
                </c:pt>
                <c:pt idx="57">
                  <c:v>4.6180000000000003</c:v>
                </c:pt>
                <c:pt idx="58">
                  <c:v>4.6189999999999998</c:v>
                </c:pt>
                <c:pt idx="59">
                  <c:v>4.6189999999999998</c:v>
                </c:pt>
                <c:pt idx="60">
                  <c:v>4.62</c:v>
                </c:pt>
                <c:pt idx="61">
                  <c:v>4.6210000000000004</c:v>
                </c:pt>
                <c:pt idx="62">
                  <c:v>4.6210000000000004</c:v>
                </c:pt>
                <c:pt idx="63">
                  <c:v>4.6219999999999999</c:v>
                </c:pt>
                <c:pt idx="64">
                  <c:v>4.6219999999999999</c:v>
                </c:pt>
                <c:pt idx="65">
                  <c:v>4.6050000000000004</c:v>
                </c:pt>
                <c:pt idx="66">
                  <c:v>4.6230000000000002</c:v>
                </c:pt>
                <c:pt idx="67">
                  <c:v>4.6230000000000002</c:v>
                </c:pt>
                <c:pt idx="68">
                  <c:v>4.6230000000000002</c:v>
                </c:pt>
                <c:pt idx="69">
                  <c:v>4.4729999999999999</c:v>
                </c:pt>
                <c:pt idx="70">
                  <c:v>4.157</c:v>
                </c:pt>
                <c:pt idx="71">
                  <c:v>4.29</c:v>
                </c:pt>
              </c:numCache>
            </c:numRef>
          </c:yVal>
        </c:ser>
        <c:ser>
          <c:idx val="1"/>
          <c:order val="1"/>
          <c:tx>
            <c:v>First profile</c:v>
          </c:tx>
          <c:spPr>
            <a:ln w="28575">
              <a:noFill/>
            </a:ln>
          </c:spPr>
          <c:xVal>
            <c:numRef>
              <c:f>'sjr198.23_"sjr198.5"'!$E$82:$E$118</c:f>
              <c:numCache>
                <c:formatCode>General</c:formatCode>
                <c:ptCount val="37"/>
                <c:pt idx="0">
                  <c:v>1044</c:v>
                </c:pt>
                <c:pt idx="1">
                  <c:v>1029</c:v>
                </c:pt>
                <c:pt idx="2">
                  <c:v>1029</c:v>
                </c:pt>
                <c:pt idx="3">
                  <c:v>1029</c:v>
                </c:pt>
                <c:pt idx="4">
                  <c:v>1038</c:v>
                </c:pt>
                <c:pt idx="5">
                  <c:v>1037</c:v>
                </c:pt>
                <c:pt idx="6">
                  <c:v>1036</c:v>
                </c:pt>
                <c:pt idx="7">
                  <c:v>1015</c:v>
                </c:pt>
                <c:pt idx="8">
                  <c:v>1001</c:v>
                </c:pt>
                <c:pt idx="9">
                  <c:v>1000</c:v>
                </c:pt>
                <c:pt idx="10">
                  <c:v>1000</c:v>
                </c:pt>
                <c:pt idx="11">
                  <c:v>999.5</c:v>
                </c:pt>
                <c:pt idx="12">
                  <c:v>998.6</c:v>
                </c:pt>
                <c:pt idx="13">
                  <c:v>998.7</c:v>
                </c:pt>
                <c:pt idx="14">
                  <c:v>998.1</c:v>
                </c:pt>
                <c:pt idx="15">
                  <c:v>997.8</c:v>
                </c:pt>
                <c:pt idx="16">
                  <c:v>997.5</c:v>
                </c:pt>
                <c:pt idx="17">
                  <c:v>997.4</c:v>
                </c:pt>
                <c:pt idx="18">
                  <c:v>997.3</c:v>
                </c:pt>
                <c:pt idx="19">
                  <c:v>997.2</c:v>
                </c:pt>
                <c:pt idx="20">
                  <c:v>996.9</c:v>
                </c:pt>
                <c:pt idx="21">
                  <c:v>996.7</c:v>
                </c:pt>
                <c:pt idx="22">
                  <c:v>996.3</c:v>
                </c:pt>
                <c:pt idx="23">
                  <c:v>996.5</c:v>
                </c:pt>
                <c:pt idx="24">
                  <c:v>996.4</c:v>
                </c:pt>
                <c:pt idx="25">
                  <c:v>996.1</c:v>
                </c:pt>
                <c:pt idx="26">
                  <c:v>996</c:v>
                </c:pt>
                <c:pt idx="27">
                  <c:v>995.6</c:v>
                </c:pt>
                <c:pt idx="28">
                  <c:v>996</c:v>
                </c:pt>
                <c:pt idx="29">
                  <c:v>995.8</c:v>
                </c:pt>
                <c:pt idx="30">
                  <c:v>995.7</c:v>
                </c:pt>
                <c:pt idx="31">
                  <c:v>995.6</c:v>
                </c:pt>
                <c:pt idx="32">
                  <c:v>995.6</c:v>
                </c:pt>
                <c:pt idx="33">
                  <c:v>995.8</c:v>
                </c:pt>
                <c:pt idx="34">
                  <c:v>995.7</c:v>
                </c:pt>
                <c:pt idx="35">
                  <c:v>995.4</c:v>
                </c:pt>
                <c:pt idx="36">
                  <c:v>995.7</c:v>
                </c:pt>
              </c:numCache>
            </c:numRef>
          </c:xVal>
          <c:yVal>
            <c:numRef>
              <c:f>'sjr198.23_"sjr198.5"'!$C$82:$C$118</c:f>
              <c:numCache>
                <c:formatCode>General</c:formatCode>
                <c:ptCount val="37"/>
                <c:pt idx="0">
                  <c:v>0.14299999999999999</c:v>
                </c:pt>
                <c:pt idx="1">
                  <c:v>0.80100000000000005</c:v>
                </c:pt>
                <c:pt idx="2">
                  <c:v>1.91</c:v>
                </c:pt>
                <c:pt idx="3">
                  <c:v>2.4980000000000002</c:v>
                </c:pt>
                <c:pt idx="4">
                  <c:v>2.899</c:v>
                </c:pt>
                <c:pt idx="5">
                  <c:v>4.2969999999999997</c:v>
                </c:pt>
                <c:pt idx="6">
                  <c:v>4.5570000000000004</c:v>
                </c:pt>
                <c:pt idx="7">
                  <c:v>4.6159999999999997</c:v>
                </c:pt>
                <c:pt idx="8">
                  <c:v>4.6550000000000002</c:v>
                </c:pt>
                <c:pt idx="9">
                  <c:v>4.6840000000000002</c:v>
                </c:pt>
                <c:pt idx="10">
                  <c:v>4.7409999999999997</c:v>
                </c:pt>
                <c:pt idx="11">
                  <c:v>4.76</c:v>
                </c:pt>
                <c:pt idx="12">
                  <c:v>4.7889999999999997</c:v>
                </c:pt>
                <c:pt idx="13">
                  <c:v>4.8170000000000002</c:v>
                </c:pt>
                <c:pt idx="14">
                  <c:v>4.8250000000000002</c:v>
                </c:pt>
                <c:pt idx="15">
                  <c:v>4.8470000000000004</c:v>
                </c:pt>
                <c:pt idx="16">
                  <c:v>4.867</c:v>
                </c:pt>
                <c:pt idx="17">
                  <c:v>4.8860000000000001</c:v>
                </c:pt>
                <c:pt idx="18">
                  <c:v>4.8860000000000001</c:v>
                </c:pt>
                <c:pt idx="19">
                  <c:v>4.9020000000000001</c:v>
                </c:pt>
                <c:pt idx="20">
                  <c:v>4.9000000000000004</c:v>
                </c:pt>
                <c:pt idx="21">
                  <c:v>4.8970000000000002</c:v>
                </c:pt>
                <c:pt idx="22">
                  <c:v>4.9109999999999996</c:v>
                </c:pt>
                <c:pt idx="23">
                  <c:v>4.9219999999999997</c:v>
                </c:pt>
                <c:pt idx="24">
                  <c:v>4.9169999999999998</c:v>
                </c:pt>
                <c:pt idx="25">
                  <c:v>4.9260000000000002</c:v>
                </c:pt>
                <c:pt idx="26">
                  <c:v>4.9370000000000003</c:v>
                </c:pt>
                <c:pt idx="27">
                  <c:v>4.9459999999999997</c:v>
                </c:pt>
                <c:pt idx="28">
                  <c:v>4.9379999999999997</c:v>
                </c:pt>
                <c:pt idx="29">
                  <c:v>4.9459999999999997</c:v>
                </c:pt>
                <c:pt idx="30">
                  <c:v>4.9359999999999999</c:v>
                </c:pt>
                <c:pt idx="31">
                  <c:v>4.944</c:v>
                </c:pt>
                <c:pt idx="32">
                  <c:v>4.95</c:v>
                </c:pt>
                <c:pt idx="33">
                  <c:v>4.9560000000000004</c:v>
                </c:pt>
                <c:pt idx="34">
                  <c:v>4.9630000000000001</c:v>
                </c:pt>
                <c:pt idx="35">
                  <c:v>4.952</c:v>
                </c:pt>
                <c:pt idx="36">
                  <c:v>4.9400000000000004</c:v>
                </c:pt>
              </c:numCache>
            </c:numRef>
          </c:yVal>
        </c:ser>
        <c:axId val="70137728"/>
        <c:axId val="70160384"/>
      </c:scatterChart>
      <c:valAx>
        <c:axId val="70137728"/>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70160384"/>
        <c:crosses val="autoZero"/>
        <c:crossBetween val="midCat"/>
      </c:valAx>
      <c:valAx>
        <c:axId val="70160384"/>
        <c:scaling>
          <c:orientation val="minMax"/>
        </c:scaling>
        <c:axPos val="l"/>
        <c:title>
          <c:tx>
            <c:rich>
              <a:bodyPr/>
              <a:lstStyle/>
              <a:p>
                <a:pPr>
                  <a:defRPr/>
                </a:pPr>
                <a:r>
                  <a:rPr lang="en-US"/>
                  <a:t>Water depth, ft</a:t>
                </a:r>
              </a:p>
            </c:rich>
          </c:tx>
          <c:layout/>
        </c:title>
        <c:numFmt formatCode="General" sourceLinked="1"/>
        <c:majorTickMark val="none"/>
        <c:tickLblPos val="nextTo"/>
        <c:crossAx val="7013772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196.96:  Water temperature profile</a:t>
            </a:r>
          </a:p>
        </c:rich>
      </c:tx>
      <c:layout/>
    </c:title>
    <c:plotArea>
      <c:layout/>
      <c:scatterChart>
        <c:scatterStyle val="lineMarker"/>
        <c:ser>
          <c:idx val="0"/>
          <c:order val="0"/>
          <c:spPr>
            <a:ln w="28575">
              <a:noFill/>
            </a:ln>
          </c:spPr>
          <c:xVal>
            <c:numRef>
              <c:f>'sjr196.96_"opt1"'!$B$8:$B$133</c:f>
              <c:numCache>
                <c:formatCode>General</c:formatCode>
                <c:ptCount val="126"/>
                <c:pt idx="0">
                  <c:v>79.23</c:v>
                </c:pt>
                <c:pt idx="1">
                  <c:v>78.83</c:v>
                </c:pt>
                <c:pt idx="2">
                  <c:v>78.42</c:v>
                </c:pt>
                <c:pt idx="3">
                  <c:v>77.94</c:v>
                </c:pt>
                <c:pt idx="4">
                  <c:v>77.41</c:v>
                </c:pt>
                <c:pt idx="5">
                  <c:v>77.31</c:v>
                </c:pt>
                <c:pt idx="6">
                  <c:v>77.22</c:v>
                </c:pt>
                <c:pt idx="7">
                  <c:v>77.2</c:v>
                </c:pt>
                <c:pt idx="8">
                  <c:v>77.23</c:v>
                </c:pt>
                <c:pt idx="9">
                  <c:v>77.22</c:v>
                </c:pt>
                <c:pt idx="10">
                  <c:v>77.28</c:v>
                </c:pt>
                <c:pt idx="11">
                  <c:v>77.34</c:v>
                </c:pt>
                <c:pt idx="12">
                  <c:v>77.38</c:v>
                </c:pt>
                <c:pt idx="13">
                  <c:v>77.38</c:v>
                </c:pt>
                <c:pt idx="14">
                  <c:v>77.36</c:v>
                </c:pt>
                <c:pt idx="15">
                  <c:v>77.349999999999994</c:v>
                </c:pt>
                <c:pt idx="16">
                  <c:v>77.33</c:v>
                </c:pt>
                <c:pt idx="17">
                  <c:v>77.34</c:v>
                </c:pt>
                <c:pt idx="18">
                  <c:v>77.41</c:v>
                </c:pt>
                <c:pt idx="19">
                  <c:v>77.25</c:v>
                </c:pt>
                <c:pt idx="20">
                  <c:v>77.260000000000005</c:v>
                </c:pt>
                <c:pt idx="21">
                  <c:v>77.260000000000005</c:v>
                </c:pt>
                <c:pt idx="22">
                  <c:v>77.25</c:v>
                </c:pt>
                <c:pt idx="23">
                  <c:v>77.25</c:v>
                </c:pt>
                <c:pt idx="24">
                  <c:v>77.040000000000006</c:v>
                </c:pt>
                <c:pt idx="25">
                  <c:v>77.02</c:v>
                </c:pt>
                <c:pt idx="26">
                  <c:v>77.02</c:v>
                </c:pt>
                <c:pt idx="27">
                  <c:v>77.03</c:v>
                </c:pt>
                <c:pt idx="28">
                  <c:v>77.03</c:v>
                </c:pt>
                <c:pt idx="29">
                  <c:v>77.040000000000006</c:v>
                </c:pt>
                <c:pt idx="30">
                  <c:v>77.03</c:v>
                </c:pt>
                <c:pt idx="31">
                  <c:v>77.03</c:v>
                </c:pt>
                <c:pt idx="32">
                  <c:v>77.03</c:v>
                </c:pt>
                <c:pt idx="33">
                  <c:v>77.03</c:v>
                </c:pt>
                <c:pt idx="34">
                  <c:v>77.010000000000005</c:v>
                </c:pt>
                <c:pt idx="35">
                  <c:v>77.010000000000005</c:v>
                </c:pt>
                <c:pt idx="36">
                  <c:v>77.010000000000005</c:v>
                </c:pt>
                <c:pt idx="37">
                  <c:v>77.010000000000005</c:v>
                </c:pt>
                <c:pt idx="38">
                  <c:v>77.02</c:v>
                </c:pt>
                <c:pt idx="39">
                  <c:v>77.02</c:v>
                </c:pt>
                <c:pt idx="40">
                  <c:v>77.03</c:v>
                </c:pt>
                <c:pt idx="41">
                  <c:v>77.010000000000005</c:v>
                </c:pt>
                <c:pt idx="42">
                  <c:v>77.010000000000005</c:v>
                </c:pt>
                <c:pt idx="43">
                  <c:v>79.72</c:v>
                </c:pt>
                <c:pt idx="44">
                  <c:v>78.48</c:v>
                </c:pt>
                <c:pt idx="45">
                  <c:v>78.44</c:v>
                </c:pt>
                <c:pt idx="46">
                  <c:v>77.31</c:v>
                </c:pt>
                <c:pt idx="47">
                  <c:v>77.239999999999995</c:v>
                </c:pt>
                <c:pt idx="48">
                  <c:v>77.17</c:v>
                </c:pt>
                <c:pt idx="49">
                  <c:v>77.150000000000006</c:v>
                </c:pt>
                <c:pt idx="50">
                  <c:v>77.09</c:v>
                </c:pt>
                <c:pt idx="51">
                  <c:v>77.12</c:v>
                </c:pt>
                <c:pt idx="52">
                  <c:v>77.13</c:v>
                </c:pt>
                <c:pt idx="53">
                  <c:v>77.14</c:v>
                </c:pt>
                <c:pt idx="54">
                  <c:v>77.14</c:v>
                </c:pt>
                <c:pt idx="55">
                  <c:v>77.11</c:v>
                </c:pt>
                <c:pt idx="56">
                  <c:v>77.11</c:v>
                </c:pt>
                <c:pt idx="57">
                  <c:v>77.099999999999994</c:v>
                </c:pt>
                <c:pt idx="58">
                  <c:v>77.099999999999994</c:v>
                </c:pt>
                <c:pt idx="59">
                  <c:v>77.11</c:v>
                </c:pt>
                <c:pt idx="60">
                  <c:v>77.099999999999994</c:v>
                </c:pt>
                <c:pt idx="61">
                  <c:v>77.099999999999994</c:v>
                </c:pt>
                <c:pt idx="62">
                  <c:v>77.099999999999994</c:v>
                </c:pt>
                <c:pt idx="63">
                  <c:v>77.11</c:v>
                </c:pt>
                <c:pt idx="64">
                  <c:v>77.11</c:v>
                </c:pt>
                <c:pt idx="65">
                  <c:v>77.11</c:v>
                </c:pt>
                <c:pt idx="66">
                  <c:v>77.09</c:v>
                </c:pt>
                <c:pt idx="67">
                  <c:v>77.069999999999993</c:v>
                </c:pt>
                <c:pt idx="68">
                  <c:v>77.06</c:v>
                </c:pt>
                <c:pt idx="69">
                  <c:v>77.06</c:v>
                </c:pt>
                <c:pt idx="70">
                  <c:v>77.08</c:v>
                </c:pt>
                <c:pt idx="71">
                  <c:v>77.08</c:v>
                </c:pt>
                <c:pt idx="72">
                  <c:v>77.09</c:v>
                </c:pt>
                <c:pt idx="73">
                  <c:v>77.09</c:v>
                </c:pt>
                <c:pt idx="74">
                  <c:v>77.08</c:v>
                </c:pt>
                <c:pt idx="75">
                  <c:v>77.11</c:v>
                </c:pt>
                <c:pt idx="76">
                  <c:v>77.150000000000006</c:v>
                </c:pt>
                <c:pt idx="77">
                  <c:v>77.150000000000006</c:v>
                </c:pt>
                <c:pt idx="78">
                  <c:v>77.150000000000006</c:v>
                </c:pt>
                <c:pt idx="79">
                  <c:v>77.150000000000006</c:v>
                </c:pt>
                <c:pt idx="80">
                  <c:v>77.150000000000006</c:v>
                </c:pt>
                <c:pt idx="81">
                  <c:v>77.16</c:v>
                </c:pt>
                <c:pt idx="82">
                  <c:v>77.16</c:v>
                </c:pt>
                <c:pt idx="83">
                  <c:v>77.17</c:v>
                </c:pt>
                <c:pt idx="84">
                  <c:v>77.150000000000006</c:v>
                </c:pt>
                <c:pt idx="85">
                  <c:v>77.14</c:v>
                </c:pt>
                <c:pt idx="86">
                  <c:v>77.150000000000006</c:v>
                </c:pt>
                <c:pt idx="87">
                  <c:v>77.150000000000006</c:v>
                </c:pt>
                <c:pt idx="88">
                  <c:v>77.150000000000006</c:v>
                </c:pt>
                <c:pt idx="89">
                  <c:v>77.13</c:v>
                </c:pt>
                <c:pt idx="90">
                  <c:v>77.13</c:v>
                </c:pt>
                <c:pt idx="91">
                  <c:v>77.17</c:v>
                </c:pt>
                <c:pt idx="92">
                  <c:v>77.209999999999994</c:v>
                </c:pt>
                <c:pt idx="93">
                  <c:v>77.239999999999995</c:v>
                </c:pt>
                <c:pt idx="94">
                  <c:v>77.25</c:v>
                </c:pt>
                <c:pt idx="95">
                  <c:v>77.25</c:v>
                </c:pt>
                <c:pt idx="96">
                  <c:v>77.25</c:v>
                </c:pt>
                <c:pt idx="97">
                  <c:v>77.239999999999995</c:v>
                </c:pt>
                <c:pt idx="98">
                  <c:v>77.25</c:v>
                </c:pt>
                <c:pt idx="99">
                  <c:v>77.28</c:v>
                </c:pt>
                <c:pt idx="100">
                  <c:v>77.27</c:v>
                </c:pt>
                <c:pt idx="101">
                  <c:v>77.260000000000005</c:v>
                </c:pt>
                <c:pt idx="102">
                  <c:v>77.25</c:v>
                </c:pt>
                <c:pt idx="103">
                  <c:v>77.23</c:v>
                </c:pt>
                <c:pt idx="104">
                  <c:v>77.239999999999995</c:v>
                </c:pt>
                <c:pt idx="105">
                  <c:v>77.34</c:v>
                </c:pt>
                <c:pt idx="106">
                  <c:v>77.37</c:v>
                </c:pt>
                <c:pt idx="107">
                  <c:v>77.37</c:v>
                </c:pt>
                <c:pt idx="108">
                  <c:v>77.209999999999994</c:v>
                </c:pt>
                <c:pt idx="109">
                  <c:v>77.33</c:v>
                </c:pt>
                <c:pt idx="110">
                  <c:v>77.819999999999993</c:v>
                </c:pt>
                <c:pt idx="111">
                  <c:v>77.53</c:v>
                </c:pt>
                <c:pt idx="112">
                  <c:v>76.98</c:v>
                </c:pt>
                <c:pt idx="113">
                  <c:v>76.98</c:v>
                </c:pt>
                <c:pt idx="114">
                  <c:v>76.98</c:v>
                </c:pt>
                <c:pt idx="115">
                  <c:v>76.97</c:v>
                </c:pt>
                <c:pt idx="116">
                  <c:v>76.989999999999995</c:v>
                </c:pt>
                <c:pt idx="117">
                  <c:v>77.040000000000006</c:v>
                </c:pt>
                <c:pt idx="118">
                  <c:v>77.22</c:v>
                </c:pt>
                <c:pt idx="119">
                  <c:v>77.78</c:v>
                </c:pt>
                <c:pt idx="120">
                  <c:v>78.069999999999993</c:v>
                </c:pt>
                <c:pt idx="121">
                  <c:v>78.709999999999994</c:v>
                </c:pt>
                <c:pt idx="122">
                  <c:v>78.75</c:v>
                </c:pt>
                <c:pt idx="123">
                  <c:v>79.17</c:v>
                </c:pt>
                <c:pt idx="124">
                  <c:v>79.19</c:v>
                </c:pt>
                <c:pt idx="125">
                  <c:v>79.42</c:v>
                </c:pt>
              </c:numCache>
            </c:numRef>
          </c:xVal>
          <c:yVal>
            <c:numRef>
              <c:f>'sjr196.96_"opt1"'!$C$8:$C$133</c:f>
              <c:numCache>
                <c:formatCode>General</c:formatCode>
                <c:ptCount val="126"/>
                <c:pt idx="0">
                  <c:v>0.157</c:v>
                </c:pt>
                <c:pt idx="1">
                  <c:v>1.169</c:v>
                </c:pt>
                <c:pt idx="2">
                  <c:v>2.8650000000000002</c:v>
                </c:pt>
                <c:pt idx="3">
                  <c:v>4.1470000000000002</c:v>
                </c:pt>
                <c:pt idx="4">
                  <c:v>5.1180000000000003</c:v>
                </c:pt>
                <c:pt idx="5">
                  <c:v>5.5270000000000001</c:v>
                </c:pt>
                <c:pt idx="6">
                  <c:v>5.5910000000000002</c:v>
                </c:pt>
                <c:pt idx="7">
                  <c:v>5.673</c:v>
                </c:pt>
                <c:pt idx="8">
                  <c:v>5.6870000000000003</c:v>
                </c:pt>
                <c:pt idx="9">
                  <c:v>5.6840000000000002</c:v>
                </c:pt>
                <c:pt idx="10">
                  <c:v>5.7130000000000001</c:v>
                </c:pt>
                <c:pt idx="11">
                  <c:v>5.7080000000000002</c:v>
                </c:pt>
                <c:pt idx="12">
                  <c:v>5.734</c:v>
                </c:pt>
                <c:pt idx="13">
                  <c:v>5.7439999999999998</c:v>
                </c:pt>
                <c:pt idx="14">
                  <c:v>5.7519999999999998</c:v>
                </c:pt>
                <c:pt idx="15">
                  <c:v>5.7430000000000003</c:v>
                </c:pt>
                <c:pt idx="16">
                  <c:v>5.75</c:v>
                </c:pt>
                <c:pt idx="17">
                  <c:v>5.7560000000000002</c:v>
                </c:pt>
                <c:pt idx="18">
                  <c:v>5.7779999999999996</c:v>
                </c:pt>
                <c:pt idx="19">
                  <c:v>5.9809999999999999</c:v>
                </c:pt>
                <c:pt idx="20">
                  <c:v>5.9710000000000001</c:v>
                </c:pt>
                <c:pt idx="21">
                  <c:v>5.976</c:v>
                </c:pt>
                <c:pt idx="22">
                  <c:v>5.9820000000000002</c:v>
                </c:pt>
                <c:pt idx="23">
                  <c:v>6.5369999999999999</c:v>
                </c:pt>
                <c:pt idx="24">
                  <c:v>6.742</c:v>
                </c:pt>
                <c:pt idx="25">
                  <c:v>6.7489999999999997</c:v>
                </c:pt>
                <c:pt idx="26">
                  <c:v>6.7560000000000002</c:v>
                </c:pt>
                <c:pt idx="27">
                  <c:v>6.7629999999999999</c:v>
                </c:pt>
                <c:pt idx="28">
                  <c:v>6.7679999999999998</c:v>
                </c:pt>
                <c:pt idx="29">
                  <c:v>6.7729999999999997</c:v>
                </c:pt>
                <c:pt idx="30">
                  <c:v>6.7770000000000001</c:v>
                </c:pt>
                <c:pt idx="31">
                  <c:v>6.7640000000000002</c:v>
                </c:pt>
                <c:pt idx="32">
                  <c:v>6.7679999999999998</c:v>
                </c:pt>
                <c:pt idx="33">
                  <c:v>6.7709999999999999</c:v>
                </c:pt>
                <c:pt idx="34">
                  <c:v>6.9909999999999997</c:v>
                </c:pt>
                <c:pt idx="35">
                  <c:v>6.9939999999999998</c:v>
                </c:pt>
                <c:pt idx="36">
                  <c:v>6.9980000000000002</c:v>
                </c:pt>
                <c:pt idx="37">
                  <c:v>6.984</c:v>
                </c:pt>
                <c:pt idx="38">
                  <c:v>6.9870000000000001</c:v>
                </c:pt>
                <c:pt idx="39">
                  <c:v>6.9889999999999999</c:v>
                </c:pt>
                <c:pt idx="40">
                  <c:v>6.9909999999999997</c:v>
                </c:pt>
                <c:pt idx="41">
                  <c:v>6.9770000000000003</c:v>
                </c:pt>
                <c:pt idx="42">
                  <c:v>6.9950000000000001</c:v>
                </c:pt>
                <c:pt idx="43">
                  <c:v>0.61599999999999999</c:v>
                </c:pt>
                <c:pt idx="44">
                  <c:v>3.0739999999999998</c:v>
                </c:pt>
                <c:pt idx="45">
                  <c:v>3.6850000000000001</c:v>
                </c:pt>
                <c:pt idx="46">
                  <c:v>5.2329999999999997</c:v>
                </c:pt>
                <c:pt idx="47">
                  <c:v>5.8730000000000002</c:v>
                </c:pt>
                <c:pt idx="48">
                  <c:v>5.9029999999999996</c:v>
                </c:pt>
                <c:pt idx="49">
                  <c:v>5.7380000000000004</c:v>
                </c:pt>
                <c:pt idx="50">
                  <c:v>5.859</c:v>
                </c:pt>
                <c:pt idx="51">
                  <c:v>5.8650000000000002</c:v>
                </c:pt>
                <c:pt idx="52">
                  <c:v>5.8710000000000004</c:v>
                </c:pt>
                <c:pt idx="53">
                  <c:v>5.8940000000000001</c:v>
                </c:pt>
                <c:pt idx="54">
                  <c:v>5.9</c:v>
                </c:pt>
                <c:pt idx="55">
                  <c:v>5.9050000000000002</c:v>
                </c:pt>
                <c:pt idx="56">
                  <c:v>5.91</c:v>
                </c:pt>
                <c:pt idx="57">
                  <c:v>5.8979999999999997</c:v>
                </c:pt>
                <c:pt idx="58">
                  <c:v>5.9020000000000001</c:v>
                </c:pt>
                <c:pt idx="59">
                  <c:v>5.9059999999999997</c:v>
                </c:pt>
                <c:pt idx="60">
                  <c:v>5.9089999999999998</c:v>
                </c:pt>
                <c:pt idx="61">
                  <c:v>5.9119999999999999</c:v>
                </c:pt>
                <c:pt idx="62">
                  <c:v>5.915</c:v>
                </c:pt>
                <c:pt idx="63">
                  <c:v>5.9</c:v>
                </c:pt>
                <c:pt idx="64">
                  <c:v>5.9020000000000001</c:v>
                </c:pt>
                <c:pt idx="65">
                  <c:v>5.9039999999999999</c:v>
                </c:pt>
                <c:pt idx="66">
                  <c:v>5.923</c:v>
                </c:pt>
                <c:pt idx="67">
                  <c:v>5.907</c:v>
                </c:pt>
                <c:pt idx="68">
                  <c:v>5.91</c:v>
                </c:pt>
                <c:pt idx="69">
                  <c:v>5.9109999999999996</c:v>
                </c:pt>
                <c:pt idx="70">
                  <c:v>5.8959999999999999</c:v>
                </c:pt>
                <c:pt idx="71">
                  <c:v>5.9139999999999997</c:v>
                </c:pt>
                <c:pt idx="72">
                  <c:v>5.915</c:v>
                </c:pt>
                <c:pt idx="73">
                  <c:v>5.9169999999999998</c:v>
                </c:pt>
                <c:pt idx="74">
                  <c:v>5.9169999999999998</c:v>
                </c:pt>
                <c:pt idx="75">
                  <c:v>5.9009999999999998</c:v>
                </c:pt>
                <c:pt idx="76">
                  <c:v>5.9029999999999996</c:v>
                </c:pt>
                <c:pt idx="77">
                  <c:v>5.9039999999999999</c:v>
                </c:pt>
                <c:pt idx="78">
                  <c:v>5.9050000000000002</c:v>
                </c:pt>
                <c:pt idx="79">
                  <c:v>5.9050000000000002</c:v>
                </c:pt>
                <c:pt idx="80">
                  <c:v>5.9050000000000002</c:v>
                </c:pt>
                <c:pt idx="81">
                  <c:v>5.923</c:v>
                </c:pt>
                <c:pt idx="82">
                  <c:v>5.9059999999999997</c:v>
                </c:pt>
                <c:pt idx="83">
                  <c:v>5.9059999999999997</c:v>
                </c:pt>
                <c:pt idx="84">
                  <c:v>5.9219999999999997</c:v>
                </c:pt>
                <c:pt idx="85">
                  <c:v>5.9059999999999997</c:v>
                </c:pt>
                <c:pt idx="86">
                  <c:v>5.9059999999999997</c:v>
                </c:pt>
                <c:pt idx="87">
                  <c:v>5.923</c:v>
                </c:pt>
                <c:pt idx="88">
                  <c:v>5.9059999999999997</c:v>
                </c:pt>
                <c:pt idx="89">
                  <c:v>5.9219999999999997</c:v>
                </c:pt>
                <c:pt idx="90">
                  <c:v>5.9219999999999997</c:v>
                </c:pt>
                <c:pt idx="91">
                  <c:v>5.9219999999999997</c:v>
                </c:pt>
                <c:pt idx="92">
                  <c:v>5.9219999999999997</c:v>
                </c:pt>
                <c:pt idx="93">
                  <c:v>5.9219999999999997</c:v>
                </c:pt>
                <c:pt idx="94">
                  <c:v>5.9059999999999997</c:v>
                </c:pt>
                <c:pt idx="95">
                  <c:v>5.9219999999999997</c:v>
                </c:pt>
                <c:pt idx="96">
                  <c:v>5.9219999999999997</c:v>
                </c:pt>
                <c:pt idx="97">
                  <c:v>5.9210000000000003</c:v>
                </c:pt>
                <c:pt idx="98">
                  <c:v>5.9210000000000003</c:v>
                </c:pt>
                <c:pt idx="99">
                  <c:v>5.92</c:v>
                </c:pt>
                <c:pt idx="100">
                  <c:v>5.92</c:v>
                </c:pt>
                <c:pt idx="101">
                  <c:v>5.9189999999999996</c:v>
                </c:pt>
                <c:pt idx="102">
                  <c:v>5.9189999999999996</c:v>
                </c:pt>
                <c:pt idx="103">
                  <c:v>5.9180000000000001</c:v>
                </c:pt>
                <c:pt idx="104">
                  <c:v>5.9180000000000001</c:v>
                </c:pt>
                <c:pt idx="105">
                  <c:v>5.9340000000000002</c:v>
                </c:pt>
                <c:pt idx="106">
                  <c:v>5.9169999999999998</c:v>
                </c:pt>
                <c:pt idx="107">
                  <c:v>5.9169999999999998</c:v>
                </c:pt>
                <c:pt idx="108">
                  <c:v>6.0490000000000004</c:v>
                </c:pt>
                <c:pt idx="109">
                  <c:v>4.3170000000000002</c:v>
                </c:pt>
                <c:pt idx="110">
                  <c:v>3.85</c:v>
                </c:pt>
                <c:pt idx="111">
                  <c:v>4.3310000000000004</c:v>
                </c:pt>
                <c:pt idx="112">
                  <c:v>7.2380000000000004</c:v>
                </c:pt>
                <c:pt idx="113">
                  <c:v>7.2220000000000004</c:v>
                </c:pt>
                <c:pt idx="114">
                  <c:v>7.2729999999999997</c:v>
                </c:pt>
                <c:pt idx="115">
                  <c:v>7.157</c:v>
                </c:pt>
                <c:pt idx="116">
                  <c:v>6.2919999999999998</c:v>
                </c:pt>
                <c:pt idx="117">
                  <c:v>5.444</c:v>
                </c:pt>
                <c:pt idx="118">
                  <c:v>4.6630000000000003</c:v>
                </c:pt>
                <c:pt idx="119">
                  <c:v>3.5630000000000002</c:v>
                </c:pt>
                <c:pt idx="120">
                  <c:v>2.2949999999999999</c:v>
                </c:pt>
                <c:pt idx="121">
                  <c:v>2.2730000000000001</c:v>
                </c:pt>
                <c:pt idx="122">
                  <c:v>1.1140000000000001</c:v>
                </c:pt>
                <c:pt idx="123">
                  <c:v>1.1020000000000001</c:v>
                </c:pt>
                <c:pt idx="124">
                  <c:v>0.93700000000000006</c:v>
                </c:pt>
                <c:pt idx="125">
                  <c:v>0.438</c:v>
                </c:pt>
              </c:numCache>
            </c:numRef>
          </c:yVal>
        </c:ser>
        <c:axId val="71446528"/>
        <c:axId val="71448448"/>
      </c:scatterChart>
      <c:valAx>
        <c:axId val="71446528"/>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71448448"/>
        <c:crosses val="autoZero"/>
        <c:crossBetween val="midCat"/>
      </c:valAx>
      <c:valAx>
        <c:axId val="71448448"/>
        <c:scaling>
          <c:orientation val="minMax"/>
        </c:scaling>
        <c:axPos val="l"/>
        <c:title>
          <c:tx>
            <c:rich>
              <a:bodyPr/>
              <a:lstStyle/>
              <a:p>
                <a:pPr>
                  <a:defRPr/>
                </a:pPr>
                <a:r>
                  <a:rPr lang="en-US"/>
                  <a:t>Water depth, ft</a:t>
                </a:r>
              </a:p>
            </c:rich>
          </c:tx>
          <c:layout/>
        </c:title>
        <c:numFmt formatCode="General" sourceLinked="1"/>
        <c:majorTickMark val="none"/>
        <c:tickLblPos val="nextTo"/>
        <c:crossAx val="7144652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196.96:</a:t>
            </a:r>
            <a:r>
              <a:rPr lang="en-US" baseline="0"/>
              <a:t>  Conductivity profile</a:t>
            </a:r>
            <a:endParaRPr lang="en-US"/>
          </a:p>
        </c:rich>
      </c:tx>
      <c:layout/>
    </c:title>
    <c:plotArea>
      <c:layout/>
      <c:scatterChart>
        <c:scatterStyle val="lineMarker"/>
        <c:ser>
          <c:idx val="0"/>
          <c:order val="0"/>
          <c:spPr>
            <a:ln w="28575">
              <a:noFill/>
            </a:ln>
          </c:spPr>
          <c:xVal>
            <c:numRef>
              <c:f>'sjr196.96_"opt1"'!$E$8:$E$133</c:f>
              <c:numCache>
                <c:formatCode>General</c:formatCode>
                <c:ptCount val="126"/>
                <c:pt idx="0">
                  <c:v>1020</c:v>
                </c:pt>
                <c:pt idx="1">
                  <c:v>1020</c:v>
                </c:pt>
                <c:pt idx="2">
                  <c:v>1017</c:v>
                </c:pt>
                <c:pt idx="3">
                  <c:v>1021</c:v>
                </c:pt>
                <c:pt idx="4">
                  <c:v>1021</c:v>
                </c:pt>
                <c:pt idx="5">
                  <c:v>1021</c:v>
                </c:pt>
                <c:pt idx="6">
                  <c:v>1022</c:v>
                </c:pt>
                <c:pt idx="7">
                  <c:v>1022</c:v>
                </c:pt>
                <c:pt idx="8">
                  <c:v>1022</c:v>
                </c:pt>
                <c:pt idx="9">
                  <c:v>1022</c:v>
                </c:pt>
                <c:pt idx="10">
                  <c:v>1023</c:v>
                </c:pt>
                <c:pt idx="11">
                  <c:v>1021</c:v>
                </c:pt>
                <c:pt idx="12">
                  <c:v>1021</c:v>
                </c:pt>
                <c:pt idx="13">
                  <c:v>1022</c:v>
                </c:pt>
                <c:pt idx="14">
                  <c:v>1021</c:v>
                </c:pt>
                <c:pt idx="15">
                  <c:v>1021</c:v>
                </c:pt>
                <c:pt idx="16">
                  <c:v>1022</c:v>
                </c:pt>
                <c:pt idx="17">
                  <c:v>1023</c:v>
                </c:pt>
                <c:pt idx="18">
                  <c:v>1020</c:v>
                </c:pt>
                <c:pt idx="19">
                  <c:v>1019</c:v>
                </c:pt>
                <c:pt idx="20">
                  <c:v>1021</c:v>
                </c:pt>
                <c:pt idx="21">
                  <c:v>1021</c:v>
                </c:pt>
                <c:pt idx="22">
                  <c:v>1022</c:v>
                </c:pt>
                <c:pt idx="23">
                  <c:v>1023</c:v>
                </c:pt>
                <c:pt idx="24">
                  <c:v>1019</c:v>
                </c:pt>
                <c:pt idx="25">
                  <c:v>1024</c:v>
                </c:pt>
                <c:pt idx="26">
                  <c:v>1024</c:v>
                </c:pt>
                <c:pt idx="27">
                  <c:v>1026</c:v>
                </c:pt>
                <c:pt idx="28">
                  <c:v>1025</c:v>
                </c:pt>
                <c:pt idx="29">
                  <c:v>1025</c:v>
                </c:pt>
                <c:pt idx="30">
                  <c:v>1025</c:v>
                </c:pt>
                <c:pt idx="31">
                  <c:v>1026</c:v>
                </c:pt>
                <c:pt idx="32">
                  <c:v>1026</c:v>
                </c:pt>
                <c:pt idx="33">
                  <c:v>1026</c:v>
                </c:pt>
                <c:pt idx="34">
                  <c:v>1023</c:v>
                </c:pt>
                <c:pt idx="35">
                  <c:v>1022</c:v>
                </c:pt>
                <c:pt idx="36">
                  <c:v>1023</c:v>
                </c:pt>
                <c:pt idx="37">
                  <c:v>1022</c:v>
                </c:pt>
                <c:pt idx="38">
                  <c:v>1023</c:v>
                </c:pt>
                <c:pt idx="39">
                  <c:v>1023</c:v>
                </c:pt>
                <c:pt idx="40">
                  <c:v>1023</c:v>
                </c:pt>
                <c:pt idx="41">
                  <c:v>1023</c:v>
                </c:pt>
                <c:pt idx="42">
                  <c:v>1024</c:v>
                </c:pt>
                <c:pt idx="43">
                  <c:v>1017</c:v>
                </c:pt>
                <c:pt idx="44">
                  <c:v>1016</c:v>
                </c:pt>
                <c:pt idx="45">
                  <c:v>1016</c:v>
                </c:pt>
                <c:pt idx="46">
                  <c:v>1022</c:v>
                </c:pt>
                <c:pt idx="47">
                  <c:v>1021</c:v>
                </c:pt>
                <c:pt idx="48">
                  <c:v>1022</c:v>
                </c:pt>
                <c:pt idx="49">
                  <c:v>1020</c:v>
                </c:pt>
                <c:pt idx="50">
                  <c:v>1023</c:v>
                </c:pt>
                <c:pt idx="51">
                  <c:v>1023</c:v>
                </c:pt>
                <c:pt idx="52">
                  <c:v>1022</c:v>
                </c:pt>
                <c:pt idx="53">
                  <c:v>1024</c:v>
                </c:pt>
                <c:pt idx="54">
                  <c:v>1023</c:v>
                </c:pt>
                <c:pt idx="55">
                  <c:v>1025</c:v>
                </c:pt>
                <c:pt idx="56">
                  <c:v>1024</c:v>
                </c:pt>
                <c:pt idx="57">
                  <c:v>1024</c:v>
                </c:pt>
                <c:pt idx="58">
                  <c:v>1024</c:v>
                </c:pt>
                <c:pt idx="59">
                  <c:v>1024</c:v>
                </c:pt>
                <c:pt idx="60">
                  <c:v>1024</c:v>
                </c:pt>
                <c:pt idx="61">
                  <c:v>1025</c:v>
                </c:pt>
                <c:pt idx="62">
                  <c:v>1025</c:v>
                </c:pt>
                <c:pt idx="63">
                  <c:v>1024</c:v>
                </c:pt>
                <c:pt idx="64">
                  <c:v>1024</c:v>
                </c:pt>
                <c:pt idx="65">
                  <c:v>1024</c:v>
                </c:pt>
                <c:pt idx="66">
                  <c:v>1025</c:v>
                </c:pt>
                <c:pt idx="67">
                  <c:v>1025</c:v>
                </c:pt>
                <c:pt idx="68">
                  <c:v>1023</c:v>
                </c:pt>
                <c:pt idx="69">
                  <c:v>1022</c:v>
                </c:pt>
                <c:pt idx="70">
                  <c:v>1020</c:v>
                </c:pt>
                <c:pt idx="71">
                  <c:v>1020</c:v>
                </c:pt>
                <c:pt idx="72">
                  <c:v>1020</c:v>
                </c:pt>
                <c:pt idx="73">
                  <c:v>1020</c:v>
                </c:pt>
                <c:pt idx="74">
                  <c:v>1019</c:v>
                </c:pt>
                <c:pt idx="75">
                  <c:v>1019</c:v>
                </c:pt>
                <c:pt idx="76">
                  <c:v>1019</c:v>
                </c:pt>
                <c:pt idx="77">
                  <c:v>1019</c:v>
                </c:pt>
                <c:pt idx="78">
                  <c:v>1019</c:v>
                </c:pt>
                <c:pt idx="79">
                  <c:v>1019</c:v>
                </c:pt>
                <c:pt idx="80">
                  <c:v>1019</c:v>
                </c:pt>
                <c:pt idx="81">
                  <c:v>1019</c:v>
                </c:pt>
                <c:pt idx="82">
                  <c:v>1019</c:v>
                </c:pt>
                <c:pt idx="83">
                  <c:v>1018</c:v>
                </c:pt>
                <c:pt idx="84">
                  <c:v>1019</c:v>
                </c:pt>
                <c:pt idx="85">
                  <c:v>1025</c:v>
                </c:pt>
                <c:pt idx="86">
                  <c:v>1025</c:v>
                </c:pt>
                <c:pt idx="87">
                  <c:v>1026</c:v>
                </c:pt>
                <c:pt idx="88">
                  <c:v>1026</c:v>
                </c:pt>
                <c:pt idx="89">
                  <c:v>1026</c:v>
                </c:pt>
                <c:pt idx="90">
                  <c:v>1027</c:v>
                </c:pt>
                <c:pt idx="91">
                  <c:v>1027</c:v>
                </c:pt>
                <c:pt idx="92">
                  <c:v>1026</c:v>
                </c:pt>
                <c:pt idx="93">
                  <c:v>1026</c:v>
                </c:pt>
                <c:pt idx="94">
                  <c:v>1026</c:v>
                </c:pt>
                <c:pt idx="95">
                  <c:v>1026</c:v>
                </c:pt>
                <c:pt idx="96">
                  <c:v>1026</c:v>
                </c:pt>
                <c:pt idx="97">
                  <c:v>1026</c:v>
                </c:pt>
                <c:pt idx="98">
                  <c:v>1026</c:v>
                </c:pt>
                <c:pt idx="99">
                  <c:v>1026</c:v>
                </c:pt>
                <c:pt idx="100">
                  <c:v>1026</c:v>
                </c:pt>
                <c:pt idx="101">
                  <c:v>1026</c:v>
                </c:pt>
                <c:pt idx="102">
                  <c:v>1026</c:v>
                </c:pt>
                <c:pt idx="103">
                  <c:v>1026</c:v>
                </c:pt>
                <c:pt idx="104">
                  <c:v>1027</c:v>
                </c:pt>
                <c:pt idx="105">
                  <c:v>1026</c:v>
                </c:pt>
                <c:pt idx="106">
                  <c:v>1026</c:v>
                </c:pt>
                <c:pt idx="107">
                  <c:v>1021</c:v>
                </c:pt>
                <c:pt idx="108">
                  <c:v>1022</c:v>
                </c:pt>
                <c:pt idx="109">
                  <c:v>1025</c:v>
                </c:pt>
                <c:pt idx="110">
                  <c:v>1021</c:v>
                </c:pt>
                <c:pt idx="111">
                  <c:v>1021</c:v>
                </c:pt>
                <c:pt idx="112">
                  <c:v>1023</c:v>
                </c:pt>
                <c:pt idx="113">
                  <c:v>1023</c:v>
                </c:pt>
                <c:pt idx="114">
                  <c:v>1022</c:v>
                </c:pt>
                <c:pt idx="115">
                  <c:v>1023</c:v>
                </c:pt>
                <c:pt idx="116">
                  <c:v>1023</c:v>
                </c:pt>
                <c:pt idx="117">
                  <c:v>1023</c:v>
                </c:pt>
                <c:pt idx="118">
                  <c:v>1023</c:v>
                </c:pt>
                <c:pt idx="119">
                  <c:v>1023</c:v>
                </c:pt>
                <c:pt idx="120">
                  <c:v>1024</c:v>
                </c:pt>
                <c:pt idx="121">
                  <c:v>1020</c:v>
                </c:pt>
                <c:pt idx="122">
                  <c:v>1023</c:v>
                </c:pt>
                <c:pt idx="123">
                  <c:v>1019</c:v>
                </c:pt>
                <c:pt idx="124">
                  <c:v>1019</c:v>
                </c:pt>
                <c:pt idx="125">
                  <c:v>1018</c:v>
                </c:pt>
              </c:numCache>
            </c:numRef>
          </c:xVal>
          <c:yVal>
            <c:numRef>
              <c:f>'sjr196.96_"opt1"'!$C$8:$C$133</c:f>
              <c:numCache>
                <c:formatCode>General</c:formatCode>
                <c:ptCount val="126"/>
                <c:pt idx="0">
                  <c:v>0.157</c:v>
                </c:pt>
                <c:pt idx="1">
                  <c:v>1.169</c:v>
                </c:pt>
                <c:pt idx="2">
                  <c:v>2.8650000000000002</c:v>
                </c:pt>
                <c:pt idx="3">
                  <c:v>4.1470000000000002</c:v>
                </c:pt>
                <c:pt idx="4">
                  <c:v>5.1180000000000003</c:v>
                </c:pt>
                <c:pt idx="5">
                  <c:v>5.5270000000000001</c:v>
                </c:pt>
                <c:pt idx="6">
                  <c:v>5.5910000000000002</c:v>
                </c:pt>
                <c:pt idx="7">
                  <c:v>5.673</c:v>
                </c:pt>
                <c:pt idx="8">
                  <c:v>5.6870000000000003</c:v>
                </c:pt>
                <c:pt idx="9">
                  <c:v>5.6840000000000002</c:v>
                </c:pt>
                <c:pt idx="10">
                  <c:v>5.7130000000000001</c:v>
                </c:pt>
                <c:pt idx="11">
                  <c:v>5.7080000000000002</c:v>
                </c:pt>
                <c:pt idx="12">
                  <c:v>5.734</c:v>
                </c:pt>
                <c:pt idx="13">
                  <c:v>5.7439999999999998</c:v>
                </c:pt>
                <c:pt idx="14">
                  <c:v>5.7519999999999998</c:v>
                </c:pt>
                <c:pt idx="15">
                  <c:v>5.7430000000000003</c:v>
                </c:pt>
                <c:pt idx="16">
                  <c:v>5.75</c:v>
                </c:pt>
                <c:pt idx="17">
                  <c:v>5.7560000000000002</c:v>
                </c:pt>
                <c:pt idx="18">
                  <c:v>5.7779999999999996</c:v>
                </c:pt>
                <c:pt idx="19">
                  <c:v>5.9809999999999999</c:v>
                </c:pt>
                <c:pt idx="20">
                  <c:v>5.9710000000000001</c:v>
                </c:pt>
                <c:pt idx="21">
                  <c:v>5.976</c:v>
                </c:pt>
                <c:pt idx="22">
                  <c:v>5.9820000000000002</c:v>
                </c:pt>
                <c:pt idx="23">
                  <c:v>6.5369999999999999</c:v>
                </c:pt>
                <c:pt idx="24">
                  <c:v>6.742</c:v>
                </c:pt>
                <c:pt idx="25">
                  <c:v>6.7489999999999997</c:v>
                </c:pt>
                <c:pt idx="26">
                  <c:v>6.7560000000000002</c:v>
                </c:pt>
                <c:pt idx="27">
                  <c:v>6.7629999999999999</c:v>
                </c:pt>
                <c:pt idx="28">
                  <c:v>6.7679999999999998</c:v>
                </c:pt>
                <c:pt idx="29">
                  <c:v>6.7729999999999997</c:v>
                </c:pt>
                <c:pt idx="30">
                  <c:v>6.7770000000000001</c:v>
                </c:pt>
                <c:pt idx="31">
                  <c:v>6.7640000000000002</c:v>
                </c:pt>
                <c:pt idx="32">
                  <c:v>6.7679999999999998</c:v>
                </c:pt>
                <c:pt idx="33">
                  <c:v>6.7709999999999999</c:v>
                </c:pt>
                <c:pt idx="34">
                  <c:v>6.9909999999999997</c:v>
                </c:pt>
                <c:pt idx="35">
                  <c:v>6.9939999999999998</c:v>
                </c:pt>
                <c:pt idx="36">
                  <c:v>6.9980000000000002</c:v>
                </c:pt>
                <c:pt idx="37">
                  <c:v>6.984</c:v>
                </c:pt>
                <c:pt idx="38">
                  <c:v>6.9870000000000001</c:v>
                </c:pt>
                <c:pt idx="39">
                  <c:v>6.9889999999999999</c:v>
                </c:pt>
                <c:pt idx="40">
                  <c:v>6.9909999999999997</c:v>
                </c:pt>
                <c:pt idx="41">
                  <c:v>6.9770000000000003</c:v>
                </c:pt>
                <c:pt idx="42">
                  <c:v>6.9950000000000001</c:v>
                </c:pt>
                <c:pt idx="43">
                  <c:v>0.61599999999999999</c:v>
                </c:pt>
                <c:pt idx="44">
                  <c:v>3.0739999999999998</c:v>
                </c:pt>
                <c:pt idx="45">
                  <c:v>3.6850000000000001</c:v>
                </c:pt>
                <c:pt idx="46">
                  <c:v>5.2329999999999997</c:v>
                </c:pt>
                <c:pt idx="47">
                  <c:v>5.8730000000000002</c:v>
                </c:pt>
                <c:pt idx="48">
                  <c:v>5.9029999999999996</c:v>
                </c:pt>
                <c:pt idx="49">
                  <c:v>5.7380000000000004</c:v>
                </c:pt>
                <c:pt idx="50">
                  <c:v>5.859</c:v>
                </c:pt>
                <c:pt idx="51">
                  <c:v>5.8650000000000002</c:v>
                </c:pt>
                <c:pt idx="52">
                  <c:v>5.8710000000000004</c:v>
                </c:pt>
                <c:pt idx="53">
                  <c:v>5.8940000000000001</c:v>
                </c:pt>
                <c:pt idx="54">
                  <c:v>5.9</c:v>
                </c:pt>
                <c:pt idx="55">
                  <c:v>5.9050000000000002</c:v>
                </c:pt>
                <c:pt idx="56">
                  <c:v>5.91</c:v>
                </c:pt>
                <c:pt idx="57">
                  <c:v>5.8979999999999997</c:v>
                </c:pt>
                <c:pt idx="58">
                  <c:v>5.9020000000000001</c:v>
                </c:pt>
                <c:pt idx="59">
                  <c:v>5.9059999999999997</c:v>
                </c:pt>
                <c:pt idx="60">
                  <c:v>5.9089999999999998</c:v>
                </c:pt>
                <c:pt idx="61">
                  <c:v>5.9119999999999999</c:v>
                </c:pt>
                <c:pt idx="62">
                  <c:v>5.915</c:v>
                </c:pt>
                <c:pt idx="63">
                  <c:v>5.9</c:v>
                </c:pt>
                <c:pt idx="64">
                  <c:v>5.9020000000000001</c:v>
                </c:pt>
                <c:pt idx="65">
                  <c:v>5.9039999999999999</c:v>
                </c:pt>
                <c:pt idx="66">
                  <c:v>5.923</c:v>
                </c:pt>
                <c:pt idx="67">
                  <c:v>5.907</c:v>
                </c:pt>
                <c:pt idx="68">
                  <c:v>5.91</c:v>
                </c:pt>
                <c:pt idx="69">
                  <c:v>5.9109999999999996</c:v>
                </c:pt>
                <c:pt idx="70">
                  <c:v>5.8959999999999999</c:v>
                </c:pt>
                <c:pt idx="71">
                  <c:v>5.9139999999999997</c:v>
                </c:pt>
                <c:pt idx="72">
                  <c:v>5.915</c:v>
                </c:pt>
                <c:pt idx="73">
                  <c:v>5.9169999999999998</c:v>
                </c:pt>
                <c:pt idx="74">
                  <c:v>5.9169999999999998</c:v>
                </c:pt>
                <c:pt idx="75">
                  <c:v>5.9009999999999998</c:v>
                </c:pt>
                <c:pt idx="76">
                  <c:v>5.9029999999999996</c:v>
                </c:pt>
                <c:pt idx="77">
                  <c:v>5.9039999999999999</c:v>
                </c:pt>
                <c:pt idx="78">
                  <c:v>5.9050000000000002</c:v>
                </c:pt>
                <c:pt idx="79">
                  <c:v>5.9050000000000002</c:v>
                </c:pt>
                <c:pt idx="80">
                  <c:v>5.9050000000000002</c:v>
                </c:pt>
                <c:pt idx="81">
                  <c:v>5.923</c:v>
                </c:pt>
                <c:pt idx="82">
                  <c:v>5.9059999999999997</c:v>
                </c:pt>
                <c:pt idx="83">
                  <c:v>5.9059999999999997</c:v>
                </c:pt>
                <c:pt idx="84">
                  <c:v>5.9219999999999997</c:v>
                </c:pt>
                <c:pt idx="85">
                  <c:v>5.9059999999999997</c:v>
                </c:pt>
                <c:pt idx="86">
                  <c:v>5.9059999999999997</c:v>
                </c:pt>
                <c:pt idx="87">
                  <c:v>5.923</c:v>
                </c:pt>
                <c:pt idx="88">
                  <c:v>5.9059999999999997</c:v>
                </c:pt>
                <c:pt idx="89">
                  <c:v>5.9219999999999997</c:v>
                </c:pt>
                <c:pt idx="90">
                  <c:v>5.9219999999999997</c:v>
                </c:pt>
                <c:pt idx="91">
                  <c:v>5.9219999999999997</c:v>
                </c:pt>
                <c:pt idx="92">
                  <c:v>5.9219999999999997</c:v>
                </c:pt>
                <c:pt idx="93">
                  <c:v>5.9219999999999997</c:v>
                </c:pt>
                <c:pt idx="94">
                  <c:v>5.9059999999999997</c:v>
                </c:pt>
                <c:pt idx="95">
                  <c:v>5.9219999999999997</c:v>
                </c:pt>
                <c:pt idx="96">
                  <c:v>5.9219999999999997</c:v>
                </c:pt>
                <c:pt idx="97">
                  <c:v>5.9210000000000003</c:v>
                </c:pt>
                <c:pt idx="98">
                  <c:v>5.9210000000000003</c:v>
                </c:pt>
                <c:pt idx="99">
                  <c:v>5.92</c:v>
                </c:pt>
                <c:pt idx="100">
                  <c:v>5.92</c:v>
                </c:pt>
                <c:pt idx="101">
                  <c:v>5.9189999999999996</c:v>
                </c:pt>
                <c:pt idx="102">
                  <c:v>5.9189999999999996</c:v>
                </c:pt>
                <c:pt idx="103">
                  <c:v>5.9180000000000001</c:v>
                </c:pt>
                <c:pt idx="104">
                  <c:v>5.9180000000000001</c:v>
                </c:pt>
                <c:pt idx="105">
                  <c:v>5.9340000000000002</c:v>
                </c:pt>
                <c:pt idx="106">
                  <c:v>5.9169999999999998</c:v>
                </c:pt>
                <c:pt idx="107">
                  <c:v>5.9169999999999998</c:v>
                </c:pt>
                <c:pt idx="108">
                  <c:v>6.0490000000000004</c:v>
                </c:pt>
                <c:pt idx="109">
                  <c:v>4.3170000000000002</c:v>
                </c:pt>
                <c:pt idx="110">
                  <c:v>3.85</c:v>
                </c:pt>
                <c:pt idx="111">
                  <c:v>4.3310000000000004</c:v>
                </c:pt>
                <c:pt idx="112">
                  <c:v>7.2380000000000004</c:v>
                </c:pt>
                <c:pt idx="113">
                  <c:v>7.2220000000000004</c:v>
                </c:pt>
                <c:pt idx="114">
                  <c:v>7.2729999999999997</c:v>
                </c:pt>
                <c:pt idx="115">
                  <c:v>7.157</c:v>
                </c:pt>
                <c:pt idx="116">
                  <c:v>6.2919999999999998</c:v>
                </c:pt>
                <c:pt idx="117">
                  <c:v>5.444</c:v>
                </c:pt>
                <c:pt idx="118">
                  <c:v>4.6630000000000003</c:v>
                </c:pt>
                <c:pt idx="119">
                  <c:v>3.5630000000000002</c:v>
                </c:pt>
                <c:pt idx="120">
                  <c:v>2.2949999999999999</c:v>
                </c:pt>
                <c:pt idx="121">
                  <c:v>2.2730000000000001</c:v>
                </c:pt>
                <c:pt idx="122">
                  <c:v>1.1140000000000001</c:v>
                </c:pt>
                <c:pt idx="123">
                  <c:v>1.1020000000000001</c:v>
                </c:pt>
                <c:pt idx="124">
                  <c:v>0.93700000000000006</c:v>
                </c:pt>
                <c:pt idx="125">
                  <c:v>0.438</c:v>
                </c:pt>
              </c:numCache>
            </c:numRef>
          </c:yVal>
        </c:ser>
        <c:axId val="71476736"/>
        <c:axId val="71478656"/>
      </c:scatterChart>
      <c:valAx>
        <c:axId val="71476736"/>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71478656"/>
        <c:crosses val="autoZero"/>
        <c:crossBetween val="midCat"/>
      </c:valAx>
      <c:valAx>
        <c:axId val="71478656"/>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7147673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SJR195.95(2):  Water temperature profile</a:t>
            </a:r>
          </a:p>
        </c:rich>
      </c:tx>
      <c:layout/>
    </c:title>
    <c:plotArea>
      <c:layout/>
      <c:scatterChart>
        <c:scatterStyle val="lineMarker"/>
        <c:ser>
          <c:idx val="0"/>
          <c:order val="0"/>
          <c:spPr>
            <a:ln w="28575">
              <a:noFill/>
            </a:ln>
          </c:spPr>
          <c:xVal>
            <c:numRef>
              <c:f>'sjr195.95(2)_"opt2"'!$B$8:$B$58</c:f>
              <c:numCache>
                <c:formatCode>General</c:formatCode>
                <c:ptCount val="51"/>
                <c:pt idx="0">
                  <c:v>82.43</c:v>
                </c:pt>
                <c:pt idx="1">
                  <c:v>82.4</c:v>
                </c:pt>
                <c:pt idx="2">
                  <c:v>82.34</c:v>
                </c:pt>
                <c:pt idx="3">
                  <c:v>82.35</c:v>
                </c:pt>
                <c:pt idx="4">
                  <c:v>82.35</c:v>
                </c:pt>
                <c:pt idx="5">
                  <c:v>82.36</c:v>
                </c:pt>
                <c:pt idx="6">
                  <c:v>82.37</c:v>
                </c:pt>
                <c:pt idx="7">
                  <c:v>82.38</c:v>
                </c:pt>
                <c:pt idx="8">
                  <c:v>82.36</c:v>
                </c:pt>
                <c:pt idx="9">
                  <c:v>82.36</c:v>
                </c:pt>
                <c:pt idx="10">
                  <c:v>82.38</c:v>
                </c:pt>
                <c:pt idx="11">
                  <c:v>82.37</c:v>
                </c:pt>
                <c:pt idx="12">
                  <c:v>82.37</c:v>
                </c:pt>
                <c:pt idx="13">
                  <c:v>82.36</c:v>
                </c:pt>
                <c:pt idx="14">
                  <c:v>82.37</c:v>
                </c:pt>
                <c:pt idx="15">
                  <c:v>82.36</c:v>
                </c:pt>
                <c:pt idx="16">
                  <c:v>82.36</c:v>
                </c:pt>
                <c:pt idx="17">
                  <c:v>82.36</c:v>
                </c:pt>
                <c:pt idx="18">
                  <c:v>82.34</c:v>
                </c:pt>
                <c:pt idx="19">
                  <c:v>82.34</c:v>
                </c:pt>
                <c:pt idx="20">
                  <c:v>82.37</c:v>
                </c:pt>
                <c:pt idx="21">
                  <c:v>82.37</c:v>
                </c:pt>
                <c:pt idx="22">
                  <c:v>82.38</c:v>
                </c:pt>
                <c:pt idx="23">
                  <c:v>82.37</c:v>
                </c:pt>
                <c:pt idx="24">
                  <c:v>82.36</c:v>
                </c:pt>
                <c:pt idx="25">
                  <c:v>82.4</c:v>
                </c:pt>
                <c:pt idx="26">
                  <c:v>82.4</c:v>
                </c:pt>
                <c:pt idx="27">
                  <c:v>82.34</c:v>
                </c:pt>
                <c:pt idx="28">
                  <c:v>82.38</c:v>
                </c:pt>
                <c:pt idx="29">
                  <c:v>82.35</c:v>
                </c:pt>
                <c:pt idx="30">
                  <c:v>82.36</c:v>
                </c:pt>
                <c:pt idx="31">
                  <c:v>82.38</c:v>
                </c:pt>
                <c:pt idx="32">
                  <c:v>82.38</c:v>
                </c:pt>
                <c:pt idx="33">
                  <c:v>82.39</c:v>
                </c:pt>
                <c:pt idx="34">
                  <c:v>82.38</c:v>
                </c:pt>
                <c:pt idx="35">
                  <c:v>82.39</c:v>
                </c:pt>
                <c:pt idx="36">
                  <c:v>82.39</c:v>
                </c:pt>
                <c:pt idx="37">
                  <c:v>82.43</c:v>
                </c:pt>
                <c:pt idx="38">
                  <c:v>82.39</c:v>
                </c:pt>
                <c:pt idx="39">
                  <c:v>82.38</c:v>
                </c:pt>
                <c:pt idx="40">
                  <c:v>82.39</c:v>
                </c:pt>
                <c:pt idx="41">
                  <c:v>82.33</c:v>
                </c:pt>
                <c:pt idx="42">
                  <c:v>82.24</c:v>
                </c:pt>
                <c:pt idx="43">
                  <c:v>82.17</c:v>
                </c:pt>
                <c:pt idx="44">
                  <c:v>82.37</c:v>
                </c:pt>
                <c:pt idx="45">
                  <c:v>82.39</c:v>
                </c:pt>
                <c:pt idx="46">
                  <c:v>82.39</c:v>
                </c:pt>
                <c:pt idx="47">
                  <c:v>82.44</c:v>
                </c:pt>
                <c:pt idx="48">
                  <c:v>82.36</c:v>
                </c:pt>
                <c:pt idx="49">
                  <c:v>82.35</c:v>
                </c:pt>
                <c:pt idx="50">
                  <c:v>82.41</c:v>
                </c:pt>
              </c:numCache>
            </c:numRef>
          </c:xVal>
          <c:yVal>
            <c:numRef>
              <c:f>'sjr195.95(2)_"opt2"'!$C$8:$C$58</c:f>
              <c:numCache>
                <c:formatCode>General</c:formatCode>
                <c:ptCount val="51"/>
                <c:pt idx="0">
                  <c:v>0.312</c:v>
                </c:pt>
                <c:pt idx="1">
                  <c:v>1.6319999999999999</c:v>
                </c:pt>
                <c:pt idx="2">
                  <c:v>1.9370000000000001</c:v>
                </c:pt>
                <c:pt idx="3">
                  <c:v>1.744</c:v>
                </c:pt>
                <c:pt idx="4">
                  <c:v>1.835</c:v>
                </c:pt>
                <c:pt idx="5">
                  <c:v>2.3450000000000002</c:v>
                </c:pt>
                <c:pt idx="6">
                  <c:v>2.3420000000000001</c:v>
                </c:pt>
                <c:pt idx="7">
                  <c:v>2.3919999999999999</c:v>
                </c:pt>
                <c:pt idx="8">
                  <c:v>2.41</c:v>
                </c:pt>
                <c:pt idx="9">
                  <c:v>1.897</c:v>
                </c:pt>
                <c:pt idx="10">
                  <c:v>2.4009999999999998</c:v>
                </c:pt>
                <c:pt idx="11">
                  <c:v>2.407</c:v>
                </c:pt>
                <c:pt idx="12">
                  <c:v>2.2639999999999998</c:v>
                </c:pt>
                <c:pt idx="13">
                  <c:v>2.238</c:v>
                </c:pt>
                <c:pt idx="14">
                  <c:v>2.081</c:v>
                </c:pt>
                <c:pt idx="15">
                  <c:v>2.141</c:v>
                </c:pt>
                <c:pt idx="16">
                  <c:v>2.101</c:v>
                </c:pt>
                <c:pt idx="17">
                  <c:v>2.1139999999999999</c:v>
                </c:pt>
                <c:pt idx="18">
                  <c:v>2.093</c:v>
                </c:pt>
                <c:pt idx="19">
                  <c:v>2.14</c:v>
                </c:pt>
                <c:pt idx="20">
                  <c:v>2.1539999999999999</c:v>
                </c:pt>
                <c:pt idx="21">
                  <c:v>2.1680000000000001</c:v>
                </c:pt>
                <c:pt idx="22">
                  <c:v>1.3839999999999999</c:v>
                </c:pt>
                <c:pt idx="23">
                  <c:v>1.4810000000000001</c:v>
                </c:pt>
                <c:pt idx="24">
                  <c:v>0.997</c:v>
                </c:pt>
                <c:pt idx="25">
                  <c:v>0.96099999999999997</c:v>
                </c:pt>
                <c:pt idx="26">
                  <c:v>2.3559999999999999</c:v>
                </c:pt>
                <c:pt idx="27">
                  <c:v>2.2879999999999998</c:v>
                </c:pt>
                <c:pt idx="28">
                  <c:v>2.2850000000000001</c:v>
                </c:pt>
                <c:pt idx="29">
                  <c:v>2.3839999999999999</c:v>
                </c:pt>
                <c:pt idx="30">
                  <c:v>2.35</c:v>
                </c:pt>
                <c:pt idx="31">
                  <c:v>2.532</c:v>
                </c:pt>
                <c:pt idx="32">
                  <c:v>2.5979999999999999</c:v>
                </c:pt>
                <c:pt idx="33">
                  <c:v>2.5960000000000001</c:v>
                </c:pt>
                <c:pt idx="34">
                  <c:v>2.5950000000000002</c:v>
                </c:pt>
                <c:pt idx="35">
                  <c:v>2.5609999999999999</c:v>
                </c:pt>
                <c:pt idx="36">
                  <c:v>1.5620000000000001</c:v>
                </c:pt>
                <c:pt idx="37">
                  <c:v>2.992</c:v>
                </c:pt>
                <c:pt idx="38">
                  <c:v>2.8759999999999999</c:v>
                </c:pt>
                <c:pt idx="39">
                  <c:v>2.9079999999999999</c:v>
                </c:pt>
                <c:pt idx="40">
                  <c:v>2.907</c:v>
                </c:pt>
                <c:pt idx="41">
                  <c:v>3.073</c:v>
                </c:pt>
                <c:pt idx="42">
                  <c:v>3.0720000000000001</c:v>
                </c:pt>
                <c:pt idx="43">
                  <c:v>3.089</c:v>
                </c:pt>
                <c:pt idx="44">
                  <c:v>2.9380000000000002</c:v>
                </c:pt>
                <c:pt idx="45">
                  <c:v>2.9550000000000001</c:v>
                </c:pt>
                <c:pt idx="46">
                  <c:v>2.9550000000000001</c:v>
                </c:pt>
                <c:pt idx="47">
                  <c:v>2.6709999999999998</c:v>
                </c:pt>
                <c:pt idx="48">
                  <c:v>2.3039999999999998</c:v>
                </c:pt>
                <c:pt idx="49">
                  <c:v>2.2869999999999999</c:v>
                </c:pt>
                <c:pt idx="50">
                  <c:v>2.3029999999999999</c:v>
                </c:pt>
              </c:numCache>
            </c:numRef>
          </c:yVal>
        </c:ser>
        <c:axId val="71413120"/>
        <c:axId val="71431680"/>
      </c:scatterChart>
      <c:valAx>
        <c:axId val="7141312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71431680"/>
        <c:crosses val="autoZero"/>
        <c:crossBetween val="midCat"/>
      </c:valAx>
      <c:valAx>
        <c:axId val="71431680"/>
        <c:scaling>
          <c:orientation val="minMax"/>
        </c:scaling>
        <c:axPos val="l"/>
        <c:title>
          <c:tx>
            <c:rich>
              <a:bodyPr/>
              <a:lstStyle/>
              <a:p>
                <a:pPr>
                  <a:defRPr/>
                </a:pPr>
                <a:r>
                  <a:rPr lang="en-US"/>
                  <a:t>Water depth, ft</a:t>
                </a:r>
              </a:p>
            </c:rich>
          </c:tx>
          <c:layout/>
        </c:title>
        <c:numFmt formatCode="General" sourceLinked="1"/>
        <c:majorTickMark val="none"/>
        <c:tickLblPos val="nextTo"/>
        <c:crossAx val="71413120"/>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195.95(2):  Conductivity</a:t>
            </a:r>
            <a:r>
              <a:rPr lang="en-US" baseline="0"/>
              <a:t> profile</a:t>
            </a:r>
            <a:endParaRPr lang="en-US"/>
          </a:p>
        </c:rich>
      </c:tx>
      <c:layout/>
    </c:title>
    <c:plotArea>
      <c:layout/>
      <c:scatterChart>
        <c:scatterStyle val="lineMarker"/>
        <c:ser>
          <c:idx val="0"/>
          <c:order val="0"/>
          <c:spPr>
            <a:ln w="28575">
              <a:noFill/>
            </a:ln>
          </c:spPr>
          <c:xVal>
            <c:numRef>
              <c:f>'sjr195.95(2)_"opt2"'!$E$8:$E$58</c:f>
              <c:numCache>
                <c:formatCode>General</c:formatCode>
                <c:ptCount val="51"/>
                <c:pt idx="0">
                  <c:v>1051</c:v>
                </c:pt>
                <c:pt idx="1">
                  <c:v>1050</c:v>
                </c:pt>
                <c:pt idx="2">
                  <c:v>1051</c:v>
                </c:pt>
                <c:pt idx="3">
                  <c:v>1051</c:v>
                </c:pt>
                <c:pt idx="4">
                  <c:v>1051</c:v>
                </c:pt>
                <c:pt idx="5">
                  <c:v>1054</c:v>
                </c:pt>
                <c:pt idx="6">
                  <c:v>1053</c:v>
                </c:pt>
                <c:pt idx="7">
                  <c:v>1053</c:v>
                </c:pt>
                <c:pt idx="8">
                  <c:v>1054</c:v>
                </c:pt>
                <c:pt idx="9">
                  <c:v>1053</c:v>
                </c:pt>
                <c:pt idx="10">
                  <c:v>1053</c:v>
                </c:pt>
                <c:pt idx="11">
                  <c:v>1053</c:v>
                </c:pt>
                <c:pt idx="12">
                  <c:v>1052</c:v>
                </c:pt>
                <c:pt idx="13">
                  <c:v>1054</c:v>
                </c:pt>
                <c:pt idx="14">
                  <c:v>1036</c:v>
                </c:pt>
                <c:pt idx="15">
                  <c:v>1046</c:v>
                </c:pt>
                <c:pt idx="16">
                  <c:v>1017</c:v>
                </c:pt>
                <c:pt idx="17">
                  <c:v>1042</c:v>
                </c:pt>
                <c:pt idx="18">
                  <c:v>1047</c:v>
                </c:pt>
                <c:pt idx="19">
                  <c:v>1052</c:v>
                </c:pt>
                <c:pt idx="20">
                  <c:v>1052</c:v>
                </c:pt>
                <c:pt idx="21">
                  <c:v>1050</c:v>
                </c:pt>
                <c:pt idx="22">
                  <c:v>1052</c:v>
                </c:pt>
                <c:pt idx="23">
                  <c:v>1053</c:v>
                </c:pt>
                <c:pt idx="24">
                  <c:v>1054</c:v>
                </c:pt>
                <c:pt idx="25">
                  <c:v>1053</c:v>
                </c:pt>
                <c:pt idx="26">
                  <c:v>1010</c:v>
                </c:pt>
                <c:pt idx="27">
                  <c:v>1042</c:v>
                </c:pt>
                <c:pt idx="28">
                  <c:v>1047</c:v>
                </c:pt>
                <c:pt idx="29">
                  <c:v>1042</c:v>
                </c:pt>
                <c:pt idx="30">
                  <c:v>1047</c:v>
                </c:pt>
                <c:pt idx="31">
                  <c:v>1061</c:v>
                </c:pt>
                <c:pt idx="32">
                  <c:v>1054</c:v>
                </c:pt>
                <c:pt idx="33">
                  <c:v>1054</c:v>
                </c:pt>
                <c:pt idx="34">
                  <c:v>1055</c:v>
                </c:pt>
                <c:pt idx="35">
                  <c:v>1050</c:v>
                </c:pt>
                <c:pt idx="36">
                  <c:v>1053</c:v>
                </c:pt>
                <c:pt idx="37">
                  <c:v>1051</c:v>
                </c:pt>
                <c:pt idx="38">
                  <c:v>1053</c:v>
                </c:pt>
                <c:pt idx="39">
                  <c:v>1053</c:v>
                </c:pt>
                <c:pt idx="40">
                  <c:v>1053</c:v>
                </c:pt>
                <c:pt idx="41">
                  <c:v>1053</c:v>
                </c:pt>
                <c:pt idx="42">
                  <c:v>1053</c:v>
                </c:pt>
                <c:pt idx="43">
                  <c:v>1056</c:v>
                </c:pt>
                <c:pt idx="44">
                  <c:v>1053</c:v>
                </c:pt>
                <c:pt idx="45">
                  <c:v>1055</c:v>
                </c:pt>
                <c:pt idx="46">
                  <c:v>1052</c:v>
                </c:pt>
                <c:pt idx="47">
                  <c:v>1053</c:v>
                </c:pt>
                <c:pt idx="48">
                  <c:v>1054</c:v>
                </c:pt>
                <c:pt idx="49">
                  <c:v>1052</c:v>
                </c:pt>
                <c:pt idx="50">
                  <c:v>1054</c:v>
                </c:pt>
              </c:numCache>
            </c:numRef>
          </c:xVal>
          <c:yVal>
            <c:numRef>
              <c:f>'sjr195.95(2)_"opt2"'!$C$8:$C$58</c:f>
              <c:numCache>
                <c:formatCode>General</c:formatCode>
                <c:ptCount val="51"/>
                <c:pt idx="0">
                  <c:v>0.312</c:v>
                </c:pt>
                <c:pt idx="1">
                  <c:v>1.6319999999999999</c:v>
                </c:pt>
                <c:pt idx="2">
                  <c:v>1.9370000000000001</c:v>
                </c:pt>
                <c:pt idx="3">
                  <c:v>1.744</c:v>
                </c:pt>
                <c:pt idx="4">
                  <c:v>1.835</c:v>
                </c:pt>
                <c:pt idx="5">
                  <c:v>2.3450000000000002</c:v>
                </c:pt>
                <c:pt idx="6">
                  <c:v>2.3420000000000001</c:v>
                </c:pt>
                <c:pt idx="7">
                  <c:v>2.3919999999999999</c:v>
                </c:pt>
                <c:pt idx="8">
                  <c:v>2.41</c:v>
                </c:pt>
                <c:pt idx="9">
                  <c:v>1.897</c:v>
                </c:pt>
                <c:pt idx="10">
                  <c:v>2.4009999999999998</c:v>
                </c:pt>
                <c:pt idx="11">
                  <c:v>2.407</c:v>
                </c:pt>
                <c:pt idx="12">
                  <c:v>2.2639999999999998</c:v>
                </c:pt>
                <c:pt idx="13">
                  <c:v>2.238</c:v>
                </c:pt>
                <c:pt idx="14">
                  <c:v>2.081</c:v>
                </c:pt>
                <c:pt idx="15">
                  <c:v>2.141</c:v>
                </c:pt>
                <c:pt idx="16">
                  <c:v>2.101</c:v>
                </c:pt>
                <c:pt idx="17">
                  <c:v>2.1139999999999999</c:v>
                </c:pt>
                <c:pt idx="18">
                  <c:v>2.093</c:v>
                </c:pt>
                <c:pt idx="19">
                  <c:v>2.14</c:v>
                </c:pt>
                <c:pt idx="20">
                  <c:v>2.1539999999999999</c:v>
                </c:pt>
                <c:pt idx="21">
                  <c:v>2.1680000000000001</c:v>
                </c:pt>
                <c:pt idx="22">
                  <c:v>1.3839999999999999</c:v>
                </c:pt>
                <c:pt idx="23">
                  <c:v>1.4810000000000001</c:v>
                </c:pt>
                <c:pt idx="24">
                  <c:v>0.997</c:v>
                </c:pt>
                <c:pt idx="25">
                  <c:v>0.96099999999999997</c:v>
                </c:pt>
                <c:pt idx="26">
                  <c:v>2.3559999999999999</c:v>
                </c:pt>
                <c:pt idx="27">
                  <c:v>2.2879999999999998</c:v>
                </c:pt>
                <c:pt idx="28">
                  <c:v>2.2850000000000001</c:v>
                </c:pt>
                <c:pt idx="29">
                  <c:v>2.3839999999999999</c:v>
                </c:pt>
                <c:pt idx="30">
                  <c:v>2.35</c:v>
                </c:pt>
                <c:pt idx="31">
                  <c:v>2.532</c:v>
                </c:pt>
                <c:pt idx="32">
                  <c:v>2.5979999999999999</c:v>
                </c:pt>
                <c:pt idx="33">
                  <c:v>2.5960000000000001</c:v>
                </c:pt>
                <c:pt idx="34">
                  <c:v>2.5950000000000002</c:v>
                </c:pt>
                <c:pt idx="35">
                  <c:v>2.5609999999999999</c:v>
                </c:pt>
                <c:pt idx="36">
                  <c:v>1.5620000000000001</c:v>
                </c:pt>
                <c:pt idx="37">
                  <c:v>2.992</c:v>
                </c:pt>
                <c:pt idx="38">
                  <c:v>2.8759999999999999</c:v>
                </c:pt>
                <c:pt idx="39">
                  <c:v>2.9079999999999999</c:v>
                </c:pt>
                <c:pt idx="40">
                  <c:v>2.907</c:v>
                </c:pt>
                <c:pt idx="41">
                  <c:v>3.073</c:v>
                </c:pt>
                <c:pt idx="42">
                  <c:v>3.0720000000000001</c:v>
                </c:pt>
                <c:pt idx="43">
                  <c:v>3.089</c:v>
                </c:pt>
                <c:pt idx="44">
                  <c:v>2.9380000000000002</c:v>
                </c:pt>
                <c:pt idx="45">
                  <c:v>2.9550000000000001</c:v>
                </c:pt>
                <c:pt idx="46">
                  <c:v>2.9550000000000001</c:v>
                </c:pt>
                <c:pt idx="47">
                  <c:v>2.6709999999999998</c:v>
                </c:pt>
                <c:pt idx="48">
                  <c:v>2.3039999999999998</c:v>
                </c:pt>
                <c:pt idx="49">
                  <c:v>2.2869999999999999</c:v>
                </c:pt>
                <c:pt idx="50">
                  <c:v>2.3029999999999999</c:v>
                </c:pt>
              </c:numCache>
            </c:numRef>
          </c:yVal>
        </c:ser>
        <c:axId val="71607424"/>
        <c:axId val="71609344"/>
      </c:scatterChart>
      <c:valAx>
        <c:axId val="71607424"/>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71609344"/>
        <c:crosses val="autoZero"/>
        <c:crossBetween val="midCat"/>
      </c:valAx>
      <c:valAx>
        <c:axId val="71609344"/>
        <c:scaling>
          <c:orientation val="minMax"/>
        </c:scaling>
        <c:axPos val="l"/>
        <c:title>
          <c:tx>
            <c:rich>
              <a:bodyPr/>
              <a:lstStyle/>
              <a:p>
                <a:pPr>
                  <a:defRPr/>
                </a:pPr>
                <a:r>
                  <a:rPr lang="en-US"/>
                  <a:t>Water depth, ft</a:t>
                </a:r>
              </a:p>
            </c:rich>
          </c:tx>
          <c:layout/>
        </c:title>
        <c:numFmt formatCode="General" sourceLinked="1"/>
        <c:majorTickMark val="none"/>
        <c:tickLblPos val="nextTo"/>
        <c:crossAx val="71607424"/>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195.7:  Water temperature profile</a:t>
            </a:r>
          </a:p>
        </c:rich>
      </c:tx>
      <c:layout/>
    </c:title>
    <c:plotArea>
      <c:layout/>
      <c:scatterChart>
        <c:scatterStyle val="lineMarker"/>
        <c:ser>
          <c:idx val="0"/>
          <c:order val="0"/>
          <c:spPr>
            <a:ln w="28575">
              <a:noFill/>
            </a:ln>
          </c:spPr>
          <c:xVal>
            <c:numRef>
              <c:f>'sjr195.7_"drivethruup"'!$B$8:$B$55</c:f>
              <c:numCache>
                <c:formatCode>General</c:formatCode>
                <c:ptCount val="48"/>
                <c:pt idx="0">
                  <c:v>82.54</c:v>
                </c:pt>
                <c:pt idx="1">
                  <c:v>82.57</c:v>
                </c:pt>
                <c:pt idx="2">
                  <c:v>82.3</c:v>
                </c:pt>
                <c:pt idx="3">
                  <c:v>81.760000000000005</c:v>
                </c:pt>
                <c:pt idx="4">
                  <c:v>81.72</c:v>
                </c:pt>
                <c:pt idx="5">
                  <c:v>79.87</c:v>
                </c:pt>
                <c:pt idx="6">
                  <c:v>77.27</c:v>
                </c:pt>
                <c:pt idx="7">
                  <c:v>76.86</c:v>
                </c:pt>
                <c:pt idx="8">
                  <c:v>76.66</c:v>
                </c:pt>
                <c:pt idx="9">
                  <c:v>76.69</c:v>
                </c:pt>
                <c:pt idx="10">
                  <c:v>76.73</c:v>
                </c:pt>
                <c:pt idx="11">
                  <c:v>76.790000000000006</c:v>
                </c:pt>
                <c:pt idx="12">
                  <c:v>76.819999999999993</c:v>
                </c:pt>
                <c:pt idx="13">
                  <c:v>76.86</c:v>
                </c:pt>
                <c:pt idx="14">
                  <c:v>76.88</c:v>
                </c:pt>
                <c:pt idx="15">
                  <c:v>76.91</c:v>
                </c:pt>
                <c:pt idx="16">
                  <c:v>76.930000000000007</c:v>
                </c:pt>
                <c:pt idx="17">
                  <c:v>76.959999999999994</c:v>
                </c:pt>
                <c:pt idx="18">
                  <c:v>76.98</c:v>
                </c:pt>
                <c:pt idx="19">
                  <c:v>76.989999999999995</c:v>
                </c:pt>
                <c:pt idx="20">
                  <c:v>77.010000000000005</c:v>
                </c:pt>
                <c:pt idx="21">
                  <c:v>77.010000000000005</c:v>
                </c:pt>
                <c:pt idx="22">
                  <c:v>77.03</c:v>
                </c:pt>
                <c:pt idx="23">
                  <c:v>77.03</c:v>
                </c:pt>
                <c:pt idx="24">
                  <c:v>77.05</c:v>
                </c:pt>
                <c:pt idx="25">
                  <c:v>77.06</c:v>
                </c:pt>
                <c:pt idx="26">
                  <c:v>77.06</c:v>
                </c:pt>
                <c:pt idx="27">
                  <c:v>77.05</c:v>
                </c:pt>
                <c:pt idx="28">
                  <c:v>77.069999999999993</c:v>
                </c:pt>
                <c:pt idx="29">
                  <c:v>77.069999999999993</c:v>
                </c:pt>
                <c:pt idx="30">
                  <c:v>77.08</c:v>
                </c:pt>
                <c:pt idx="31">
                  <c:v>77.069999999999993</c:v>
                </c:pt>
                <c:pt idx="32">
                  <c:v>77.06</c:v>
                </c:pt>
                <c:pt idx="33">
                  <c:v>77.069999999999993</c:v>
                </c:pt>
                <c:pt idx="34">
                  <c:v>77.08</c:v>
                </c:pt>
                <c:pt idx="35">
                  <c:v>77.11</c:v>
                </c:pt>
                <c:pt idx="36">
                  <c:v>77.2</c:v>
                </c:pt>
                <c:pt idx="37">
                  <c:v>77.19</c:v>
                </c:pt>
                <c:pt idx="38">
                  <c:v>76.959999999999994</c:v>
                </c:pt>
                <c:pt idx="39">
                  <c:v>76.84</c:v>
                </c:pt>
                <c:pt idx="40">
                  <c:v>76.83</c:v>
                </c:pt>
                <c:pt idx="41">
                  <c:v>76.83</c:v>
                </c:pt>
                <c:pt idx="42">
                  <c:v>76.75</c:v>
                </c:pt>
                <c:pt idx="43">
                  <c:v>76.760000000000005</c:v>
                </c:pt>
                <c:pt idx="44">
                  <c:v>76.77</c:v>
                </c:pt>
                <c:pt idx="45">
                  <c:v>76.819999999999993</c:v>
                </c:pt>
                <c:pt idx="46">
                  <c:v>76.959999999999994</c:v>
                </c:pt>
                <c:pt idx="47">
                  <c:v>76.97</c:v>
                </c:pt>
              </c:numCache>
            </c:numRef>
          </c:xVal>
          <c:yVal>
            <c:numRef>
              <c:f>'sjr195.7_"drivethruup"'!$C$8:$C$55</c:f>
              <c:numCache>
                <c:formatCode>General</c:formatCode>
                <c:ptCount val="48"/>
                <c:pt idx="0">
                  <c:v>0.109</c:v>
                </c:pt>
                <c:pt idx="1">
                  <c:v>0.40400000000000003</c:v>
                </c:pt>
                <c:pt idx="2">
                  <c:v>1.502</c:v>
                </c:pt>
                <c:pt idx="3">
                  <c:v>1.871</c:v>
                </c:pt>
                <c:pt idx="4">
                  <c:v>1.7789999999999999</c:v>
                </c:pt>
                <c:pt idx="5">
                  <c:v>3.423</c:v>
                </c:pt>
                <c:pt idx="6">
                  <c:v>4.681</c:v>
                </c:pt>
                <c:pt idx="7">
                  <c:v>4.9240000000000004</c:v>
                </c:pt>
                <c:pt idx="8">
                  <c:v>4.9470000000000001</c:v>
                </c:pt>
                <c:pt idx="9">
                  <c:v>4.9710000000000001</c:v>
                </c:pt>
                <c:pt idx="10">
                  <c:v>5.01</c:v>
                </c:pt>
                <c:pt idx="11">
                  <c:v>5.0279999999999996</c:v>
                </c:pt>
                <c:pt idx="12">
                  <c:v>5.0419999999999998</c:v>
                </c:pt>
                <c:pt idx="13">
                  <c:v>4.92</c:v>
                </c:pt>
                <c:pt idx="14">
                  <c:v>4.8959999999999999</c:v>
                </c:pt>
                <c:pt idx="15">
                  <c:v>4.8899999999999997</c:v>
                </c:pt>
                <c:pt idx="16">
                  <c:v>4.915</c:v>
                </c:pt>
                <c:pt idx="17">
                  <c:v>4.9210000000000003</c:v>
                </c:pt>
                <c:pt idx="18">
                  <c:v>4.9569999999999999</c:v>
                </c:pt>
                <c:pt idx="19">
                  <c:v>4.9749999999999996</c:v>
                </c:pt>
                <c:pt idx="20">
                  <c:v>5.0069999999999997</c:v>
                </c:pt>
                <c:pt idx="21">
                  <c:v>5.0220000000000002</c:v>
                </c:pt>
                <c:pt idx="22">
                  <c:v>5.085</c:v>
                </c:pt>
                <c:pt idx="23">
                  <c:v>5.0970000000000004</c:v>
                </c:pt>
                <c:pt idx="24">
                  <c:v>5.125</c:v>
                </c:pt>
                <c:pt idx="25">
                  <c:v>5.1020000000000003</c:v>
                </c:pt>
                <c:pt idx="26">
                  <c:v>5.0119999999999996</c:v>
                </c:pt>
                <c:pt idx="27">
                  <c:v>5.0199999999999996</c:v>
                </c:pt>
                <c:pt idx="28">
                  <c:v>5.0449999999999999</c:v>
                </c:pt>
                <c:pt idx="29">
                  <c:v>5.0199999999999996</c:v>
                </c:pt>
                <c:pt idx="30">
                  <c:v>5.0259999999999998</c:v>
                </c:pt>
                <c:pt idx="31">
                  <c:v>5.0330000000000004</c:v>
                </c:pt>
                <c:pt idx="32">
                  <c:v>5.0209999999999999</c:v>
                </c:pt>
                <c:pt idx="33">
                  <c:v>4.7930000000000001</c:v>
                </c:pt>
                <c:pt idx="34">
                  <c:v>3.9820000000000002</c:v>
                </c:pt>
                <c:pt idx="35">
                  <c:v>2.972</c:v>
                </c:pt>
                <c:pt idx="36">
                  <c:v>4.8879999999999999</c:v>
                </c:pt>
                <c:pt idx="37">
                  <c:v>4.9139999999999997</c:v>
                </c:pt>
                <c:pt idx="38">
                  <c:v>4.9249999999999998</c:v>
                </c:pt>
                <c:pt idx="39">
                  <c:v>4.9420000000000002</c:v>
                </c:pt>
                <c:pt idx="40">
                  <c:v>4.9320000000000004</c:v>
                </c:pt>
                <c:pt idx="41">
                  <c:v>4.8879999999999999</c:v>
                </c:pt>
                <c:pt idx="42">
                  <c:v>4.83</c:v>
                </c:pt>
                <c:pt idx="43">
                  <c:v>4.7869999999999999</c:v>
                </c:pt>
                <c:pt idx="44">
                  <c:v>4.4930000000000003</c:v>
                </c:pt>
                <c:pt idx="45">
                  <c:v>4.4160000000000004</c:v>
                </c:pt>
                <c:pt idx="46">
                  <c:v>4.2709999999999999</c:v>
                </c:pt>
                <c:pt idx="47">
                  <c:v>4.2430000000000003</c:v>
                </c:pt>
              </c:numCache>
            </c:numRef>
          </c:yVal>
        </c:ser>
        <c:axId val="71659520"/>
        <c:axId val="71661440"/>
      </c:scatterChart>
      <c:valAx>
        <c:axId val="7165952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71661440"/>
        <c:crosses val="autoZero"/>
        <c:crossBetween val="midCat"/>
      </c:valAx>
      <c:valAx>
        <c:axId val="71661440"/>
        <c:scaling>
          <c:orientation val="minMax"/>
        </c:scaling>
        <c:axPos val="l"/>
        <c:title>
          <c:tx>
            <c:rich>
              <a:bodyPr/>
              <a:lstStyle/>
              <a:p>
                <a:pPr>
                  <a:defRPr/>
                </a:pPr>
                <a:r>
                  <a:rPr lang="en-US"/>
                  <a:t>Water depth, ft</a:t>
                </a:r>
              </a:p>
            </c:rich>
          </c:tx>
          <c:layout/>
        </c:title>
        <c:numFmt formatCode="General" sourceLinked="1"/>
        <c:majorTickMark val="none"/>
        <c:tickLblPos val="nextTo"/>
        <c:crossAx val="71659520"/>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195.7:  Conductivity profile</a:t>
            </a:r>
          </a:p>
        </c:rich>
      </c:tx>
      <c:layout/>
    </c:title>
    <c:plotArea>
      <c:layout/>
      <c:scatterChart>
        <c:scatterStyle val="lineMarker"/>
        <c:ser>
          <c:idx val="0"/>
          <c:order val="0"/>
          <c:spPr>
            <a:ln w="28575">
              <a:noFill/>
            </a:ln>
          </c:spPr>
          <c:xVal>
            <c:numRef>
              <c:f>'sjr195.7_"drivethruup"'!$E$8:$E$55</c:f>
              <c:numCache>
                <c:formatCode>General</c:formatCode>
                <c:ptCount val="48"/>
                <c:pt idx="0">
                  <c:v>1051</c:v>
                </c:pt>
                <c:pt idx="1">
                  <c:v>1051</c:v>
                </c:pt>
                <c:pt idx="2">
                  <c:v>1046</c:v>
                </c:pt>
                <c:pt idx="3">
                  <c:v>1044</c:v>
                </c:pt>
                <c:pt idx="4">
                  <c:v>1049</c:v>
                </c:pt>
                <c:pt idx="5">
                  <c:v>1037</c:v>
                </c:pt>
                <c:pt idx="6">
                  <c:v>1060</c:v>
                </c:pt>
                <c:pt idx="7">
                  <c:v>1060</c:v>
                </c:pt>
                <c:pt idx="8">
                  <c:v>1051</c:v>
                </c:pt>
                <c:pt idx="9">
                  <c:v>1046</c:v>
                </c:pt>
                <c:pt idx="10">
                  <c:v>1042</c:v>
                </c:pt>
                <c:pt idx="11">
                  <c:v>1040</c:v>
                </c:pt>
                <c:pt idx="12">
                  <c:v>1011</c:v>
                </c:pt>
                <c:pt idx="13">
                  <c:v>1041</c:v>
                </c:pt>
                <c:pt idx="14">
                  <c:v>1029</c:v>
                </c:pt>
                <c:pt idx="15">
                  <c:v>946.9</c:v>
                </c:pt>
                <c:pt idx="16">
                  <c:v>938.1</c:v>
                </c:pt>
                <c:pt idx="17">
                  <c:v>935.7</c:v>
                </c:pt>
                <c:pt idx="18">
                  <c:v>937.1</c:v>
                </c:pt>
                <c:pt idx="19">
                  <c:v>932.2</c:v>
                </c:pt>
                <c:pt idx="20">
                  <c:v>934.2</c:v>
                </c:pt>
                <c:pt idx="21">
                  <c:v>936</c:v>
                </c:pt>
                <c:pt idx="22">
                  <c:v>945.8</c:v>
                </c:pt>
                <c:pt idx="23">
                  <c:v>941.1</c:v>
                </c:pt>
                <c:pt idx="24">
                  <c:v>944</c:v>
                </c:pt>
                <c:pt idx="25">
                  <c:v>943.8</c:v>
                </c:pt>
                <c:pt idx="26">
                  <c:v>908.3</c:v>
                </c:pt>
                <c:pt idx="27">
                  <c:v>898.9</c:v>
                </c:pt>
                <c:pt idx="28">
                  <c:v>896</c:v>
                </c:pt>
                <c:pt idx="29">
                  <c:v>899.5</c:v>
                </c:pt>
                <c:pt idx="30">
                  <c:v>899.2</c:v>
                </c:pt>
                <c:pt idx="31">
                  <c:v>898.3</c:v>
                </c:pt>
                <c:pt idx="32">
                  <c:v>893.7</c:v>
                </c:pt>
                <c:pt idx="33">
                  <c:v>1041</c:v>
                </c:pt>
                <c:pt idx="34">
                  <c:v>966.1</c:v>
                </c:pt>
                <c:pt idx="35">
                  <c:v>1051</c:v>
                </c:pt>
                <c:pt idx="36">
                  <c:v>1052</c:v>
                </c:pt>
                <c:pt idx="37">
                  <c:v>1057</c:v>
                </c:pt>
                <c:pt idx="38">
                  <c:v>1061</c:v>
                </c:pt>
                <c:pt idx="39">
                  <c:v>1058</c:v>
                </c:pt>
                <c:pt idx="40">
                  <c:v>1038</c:v>
                </c:pt>
                <c:pt idx="41">
                  <c:v>1023</c:v>
                </c:pt>
                <c:pt idx="42">
                  <c:v>1042</c:v>
                </c:pt>
                <c:pt idx="43">
                  <c:v>1036</c:v>
                </c:pt>
                <c:pt idx="44">
                  <c:v>1057</c:v>
                </c:pt>
                <c:pt idx="45">
                  <c:v>1057</c:v>
                </c:pt>
                <c:pt idx="46">
                  <c:v>1061</c:v>
                </c:pt>
                <c:pt idx="47">
                  <c:v>1061</c:v>
                </c:pt>
              </c:numCache>
            </c:numRef>
          </c:xVal>
          <c:yVal>
            <c:numRef>
              <c:f>'sjr195.7_"drivethruup"'!$C$8:$C$55</c:f>
              <c:numCache>
                <c:formatCode>General</c:formatCode>
                <c:ptCount val="48"/>
                <c:pt idx="0">
                  <c:v>0.109</c:v>
                </c:pt>
                <c:pt idx="1">
                  <c:v>0.40400000000000003</c:v>
                </c:pt>
                <c:pt idx="2">
                  <c:v>1.502</c:v>
                </c:pt>
                <c:pt idx="3">
                  <c:v>1.871</c:v>
                </c:pt>
                <c:pt idx="4">
                  <c:v>1.7789999999999999</c:v>
                </c:pt>
                <c:pt idx="5">
                  <c:v>3.423</c:v>
                </c:pt>
                <c:pt idx="6">
                  <c:v>4.681</c:v>
                </c:pt>
                <c:pt idx="7">
                  <c:v>4.9240000000000004</c:v>
                </c:pt>
                <c:pt idx="8">
                  <c:v>4.9470000000000001</c:v>
                </c:pt>
                <c:pt idx="9">
                  <c:v>4.9710000000000001</c:v>
                </c:pt>
                <c:pt idx="10">
                  <c:v>5.01</c:v>
                </c:pt>
                <c:pt idx="11">
                  <c:v>5.0279999999999996</c:v>
                </c:pt>
                <c:pt idx="12">
                  <c:v>5.0419999999999998</c:v>
                </c:pt>
                <c:pt idx="13">
                  <c:v>4.92</c:v>
                </c:pt>
                <c:pt idx="14">
                  <c:v>4.8959999999999999</c:v>
                </c:pt>
                <c:pt idx="15">
                  <c:v>4.8899999999999997</c:v>
                </c:pt>
                <c:pt idx="16">
                  <c:v>4.915</c:v>
                </c:pt>
                <c:pt idx="17">
                  <c:v>4.9210000000000003</c:v>
                </c:pt>
                <c:pt idx="18">
                  <c:v>4.9569999999999999</c:v>
                </c:pt>
                <c:pt idx="19">
                  <c:v>4.9749999999999996</c:v>
                </c:pt>
                <c:pt idx="20">
                  <c:v>5.0069999999999997</c:v>
                </c:pt>
                <c:pt idx="21">
                  <c:v>5.0220000000000002</c:v>
                </c:pt>
                <c:pt idx="22">
                  <c:v>5.085</c:v>
                </c:pt>
                <c:pt idx="23">
                  <c:v>5.0970000000000004</c:v>
                </c:pt>
                <c:pt idx="24">
                  <c:v>5.125</c:v>
                </c:pt>
                <c:pt idx="25">
                  <c:v>5.1020000000000003</c:v>
                </c:pt>
                <c:pt idx="26">
                  <c:v>5.0119999999999996</c:v>
                </c:pt>
                <c:pt idx="27">
                  <c:v>5.0199999999999996</c:v>
                </c:pt>
                <c:pt idx="28">
                  <c:v>5.0449999999999999</c:v>
                </c:pt>
                <c:pt idx="29">
                  <c:v>5.0199999999999996</c:v>
                </c:pt>
                <c:pt idx="30">
                  <c:v>5.0259999999999998</c:v>
                </c:pt>
                <c:pt idx="31">
                  <c:v>5.0330000000000004</c:v>
                </c:pt>
                <c:pt idx="32">
                  <c:v>5.0209999999999999</c:v>
                </c:pt>
                <c:pt idx="33">
                  <c:v>4.7930000000000001</c:v>
                </c:pt>
                <c:pt idx="34">
                  <c:v>3.9820000000000002</c:v>
                </c:pt>
                <c:pt idx="35">
                  <c:v>2.972</c:v>
                </c:pt>
                <c:pt idx="36">
                  <c:v>4.8879999999999999</c:v>
                </c:pt>
                <c:pt idx="37">
                  <c:v>4.9139999999999997</c:v>
                </c:pt>
                <c:pt idx="38">
                  <c:v>4.9249999999999998</c:v>
                </c:pt>
                <c:pt idx="39">
                  <c:v>4.9420000000000002</c:v>
                </c:pt>
                <c:pt idx="40">
                  <c:v>4.9320000000000004</c:v>
                </c:pt>
                <c:pt idx="41">
                  <c:v>4.8879999999999999</c:v>
                </c:pt>
                <c:pt idx="42">
                  <c:v>4.83</c:v>
                </c:pt>
                <c:pt idx="43">
                  <c:v>4.7869999999999999</c:v>
                </c:pt>
                <c:pt idx="44">
                  <c:v>4.4930000000000003</c:v>
                </c:pt>
                <c:pt idx="45">
                  <c:v>4.4160000000000004</c:v>
                </c:pt>
                <c:pt idx="46">
                  <c:v>4.2709999999999999</c:v>
                </c:pt>
                <c:pt idx="47">
                  <c:v>4.2430000000000003</c:v>
                </c:pt>
              </c:numCache>
            </c:numRef>
          </c:yVal>
        </c:ser>
        <c:axId val="71674112"/>
        <c:axId val="71700864"/>
      </c:scatterChart>
      <c:valAx>
        <c:axId val="71674112"/>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71700864"/>
        <c:crosses val="autoZero"/>
        <c:crossBetween val="midCat"/>
      </c:valAx>
      <c:valAx>
        <c:axId val="71700864"/>
        <c:scaling>
          <c:orientation val="minMax"/>
        </c:scaling>
        <c:axPos val="l"/>
        <c:title>
          <c:tx>
            <c:rich>
              <a:bodyPr/>
              <a:lstStyle/>
              <a:p>
                <a:pPr>
                  <a:defRPr/>
                </a:pPr>
                <a:r>
                  <a:rPr lang="en-US"/>
                  <a:t>Water depth, ft</a:t>
                </a:r>
              </a:p>
            </c:rich>
          </c:tx>
          <c:layout/>
        </c:title>
        <c:numFmt formatCode="General" sourceLinked="1"/>
        <c:majorTickMark val="none"/>
        <c:tickLblPos val="nextTo"/>
        <c:crossAx val="71674112"/>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211.42:</a:t>
            </a:r>
            <a:r>
              <a:rPr lang="en-US" baseline="0"/>
              <a:t>  Conductivity profile</a:t>
            </a:r>
            <a:endParaRPr lang="en-US"/>
          </a:p>
        </c:rich>
      </c:tx>
      <c:layout/>
    </c:title>
    <c:plotArea>
      <c:layout/>
      <c:scatterChart>
        <c:scatterStyle val="lineMarker"/>
        <c:ser>
          <c:idx val="0"/>
          <c:order val="0"/>
          <c:spPr>
            <a:ln w="28575">
              <a:noFill/>
            </a:ln>
          </c:spPr>
          <c:xVal>
            <c:numRef>
              <c:f>'sjr211.42'!$I$30:$I$136</c:f>
              <c:numCache>
                <c:formatCode>General</c:formatCode>
                <c:ptCount val="107"/>
                <c:pt idx="0">
                  <c:v>1166.79</c:v>
                </c:pt>
                <c:pt idx="1">
                  <c:v>1166.92</c:v>
                </c:pt>
                <c:pt idx="2">
                  <c:v>1167.0999999999999</c:v>
                </c:pt>
                <c:pt idx="3">
                  <c:v>1166.99</c:v>
                </c:pt>
                <c:pt idx="4">
                  <c:v>1166.71</c:v>
                </c:pt>
                <c:pt idx="5">
                  <c:v>1166.56</c:v>
                </c:pt>
                <c:pt idx="6">
                  <c:v>1166.17</c:v>
                </c:pt>
                <c:pt idx="7">
                  <c:v>1166.17</c:v>
                </c:pt>
                <c:pt idx="8">
                  <c:v>1165.95</c:v>
                </c:pt>
                <c:pt idx="9">
                  <c:v>1165.6400000000001</c:v>
                </c:pt>
                <c:pt idx="10">
                  <c:v>1165.5999999999999</c:v>
                </c:pt>
                <c:pt idx="11">
                  <c:v>1165.56</c:v>
                </c:pt>
                <c:pt idx="12">
                  <c:v>1166.51</c:v>
                </c:pt>
                <c:pt idx="13">
                  <c:v>1.75</c:v>
                </c:pt>
                <c:pt idx="14">
                  <c:v>1.29</c:v>
                </c:pt>
                <c:pt idx="15">
                  <c:v>1171.06</c:v>
                </c:pt>
                <c:pt idx="16">
                  <c:v>1170.6099999999999</c:v>
                </c:pt>
                <c:pt idx="17">
                  <c:v>1170.69</c:v>
                </c:pt>
                <c:pt idx="18">
                  <c:v>1170.8</c:v>
                </c:pt>
                <c:pt idx="19">
                  <c:v>1170.4100000000001</c:v>
                </c:pt>
                <c:pt idx="20">
                  <c:v>1170.6099999999999</c:v>
                </c:pt>
                <c:pt idx="21">
                  <c:v>1173.31</c:v>
                </c:pt>
                <c:pt idx="22">
                  <c:v>1171.47</c:v>
                </c:pt>
                <c:pt idx="23">
                  <c:v>1171.83</c:v>
                </c:pt>
                <c:pt idx="24">
                  <c:v>1170.97</c:v>
                </c:pt>
                <c:pt idx="25">
                  <c:v>1169.8599999999999</c:v>
                </c:pt>
                <c:pt idx="26">
                  <c:v>2.69</c:v>
                </c:pt>
                <c:pt idx="27">
                  <c:v>1170.31</c:v>
                </c:pt>
                <c:pt idx="28">
                  <c:v>1170.26</c:v>
                </c:pt>
                <c:pt idx="29">
                  <c:v>1170.3699999999999</c:v>
                </c:pt>
                <c:pt idx="30">
                  <c:v>1170.03</c:v>
                </c:pt>
                <c:pt idx="31">
                  <c:v>1170.07</c:v>
                </c:pt>
                <c:pt idx="32">
                  <c:v>1169.9000000000001</c:v>
                </c:pt>
                <c:pt idx="33">
                  <c:v>1169.8499999999999</c:v>
                </c:pt>
                <c:pt idx="34">
                  <c:v>1169.96</c:v>
                </c:pt>
                <c:pt idx="35">
                  <c:v>1170.92</c:v>
                </c:pt>
                <c:pt idx="36">
                  <c:v>1170</c:v>
                </c:pt>
                <c:pt idx="37">
                  <c:v>1170.07</c:v>
                </c:pt>
                <c:pt idx="38">
                  <c:v>1172.5899999999999</c:v>
                </c:pt>
                <c:pt idx="39">
                  <c:v>1170.58</c:v>
                </c:pt>
                <c:pt idx="40">
                  <c:v>1171.1099999999999</c:v>
                </c:pt>
                <c:pt idx="41">
                  <c:v>1169.98</c:v>
                </c:pt>
                <c:pt idx="42">
                  <c:v>1169.33</c:v>
                </c:pt>
                <c:pt idx="43">
                  <c:v>1169.31</c:v>
                </c:pt>
                <c:pt idx="44">
                  <c:v>1168.96</c:v>
                </c:pt>
                <c:pt idx="45">
                  <c:v>1.29</c:v>
                </c:pt>
                <c:pt idx="46">
                  <c:v>1171.29</c:v>
                </c:pt>
                <c:pt idx="47">
                  <c:v>1171.25</c:v>
                </c:pt>
                <c:pt idx="48">
                  <c:v>1171.19</c:v>
                </c:pt>
                <c:pt idx="49">
                  <c:v>1170.93</c:v>
                </c:pt>
                <c:pt idx="50">
                  <c:v>1171.06</c:v>
                </c:pt>
                <c:pt idx="51">
                  <c:v>1173.25</c:v>
                </c:pt>
                <c:pt idx="52">
                  <c:v>1172.5899999999999</c:v>
                </c:pt>
                <c:pt idx="53">
                  <c:v>1172.3399999999999</c:v>
                </c:pt>
                <c:pt idx="54">
                  <c:v>1172.21</c:v>
                </c:pt>
                <c:pt idx="55">
                  <c:v>1172.3599999999999</c:v>
                </c:pt>
                <c:pt idx="56">
                  <c:v>1172.3599999999999</c:v>
                </c:pt>
                <c:pt idx="57">
                  <c:v>1172.0999999999999</c:v>
                </c:pt>
                <c:pt idx="58">
                  <c:v>1174.02</c:v>
                </c:pt>
                <c:pt idx="59">
                  <c:v>1174.07</c:v>
                </c:pt>
                <c:pt idx="60">
                  <c:v>1175.83</c:v>
                </c:pt>
                <c:pt idx="61">
                  <c:v>1175.92</c:v>
                </c:pt>
                <c:pt idx="62">
                  <c:v>1172.27</c:v>
                </c:pt>
                <c:pt idx="63">
                  <c:v>1172.19</c:v>
                </c:pt>
                <c:pt idx="64">
                  <c:v>1192.1099999999999</c:v>
                </c:pt>
                <c:pt idx="65">
                  <c:v>1414.88</c:v>
                </c:pt>
                <c:pt idx="66">
                  <c:v>1421.33</c:v>
                </c:pt>
                <c:pt idx="67">
                  <c:v>1173.1099999999999</c:v>
                </c:pt>
                <c:pt idx="68">
                  <c:v>1171.74</c:v>
                </c:pt>
                <c:pt idx="69">
                  <c:v>1.29</c:v>
                </c:pt>
                <c:pt idx="70">
                  <c:v>1.29</c:v>
                </c:pt>
                <c:pt idx="71">
                  <c:v>1171.5</c:v>
                </c:pt>
                <c:pt idx="72">
                  <c:v>1171.8599999999999</c:v>
                </c:pt>
                <c:pt idx="73">
                  <c:v>1173.01</c:v>
                </c:pt>
                <c:pt idx="74">
                  <c:v>1172.5</c:v>
                </c:pt>
                <c:pt idx="75">
                  <c:v>1173.93</c:v>
                </c:pt>
                <c:pt idx="76">
                  <c:v>1173.48</c:v>
                </c:pt>
                <c:pt idx="77">
                  <c:v>1173.76</c:v>
                </c:pt>
                <c:pt idx="78">
                  <c:v>1173.08</c:v>
                </c:pt>
                <c:pt idx="79">
                  <c:v>1173.1199999999999</c:v>
                </c:pt>
                <c:pt idx="80">
                  <c:v>1175.1400000000001</c:v>
                </c:pt>
                <c:pt idx="81">
                  <c:v>1176.8599999999999</c:v>
                </c:pt>
                <c:pt idx="82">
                  <c:v>1176.46</c:v>
                </c:pt>
                <c:pt idx="83">
                  <c:v>1175.44</c:v>
                </c:pt>
                <c:pt idx="84">
                  <c:v>1174.8900000000001</c:v>
                </c:pt>
                <c:pt idx="85">
                  <c:v>1173.6099999999999</c:v>
                </c:pt>
                <c:pt idx="86">
                  <c:v>2.37</c:v>
                </c:pt>
                <c:pt idx="87">
                  <c:v>1.29</c:v>
                </c:pt>
                <c:pt idx="88">
                  <c:v>1.29</c:v>
                </c:pt>
                <c:pt idx="89">
                  <c:v>1174.08</c:v>
                </c:pt>
                <c:pt idx="90">
                  <c:v>1175.57</c:v>
                </c:pt>
                <c:pt idx="91">
                  <c:v>1172.2</c:v>
                </c:pt>
                <c:pt idx="92">
                  <c:v>1171.51</c:v>
                </c:pt>
                <c:pt idx="93">
                  <c:v>1173.95</c:v>
                </c:pt>
                <c:pt idx="94">
                  <c:v>1171.96</c:v>
                </c:pt>
                <c:pt idx="95">
                  <c:v>1171.6199999999999</c:v>
                </c:pt>
                <c:pt idx="96">
                  <c:v>1171.17</c:v>
                </c:pt>
                <c:pt idx="97">
                  <c:v>1171.25</c:v>
                </c:pt>
                <c:pt idx="98">
                  <c:v>1171.3800000000001</c:v>
                </c:pt>
                <c:pt idx="99">
                  <c:v>1172.0899999999999</c:v>
                </c:pt>
                <c:pt idx="100">
                  <c:v>1171.81</c:v>
                </c:pt>
                <c:pt idx="101">
                  <c:v>1172.56</c:v>
                </c:pt>
                <c:pt idx="102">
                  <c:v>1172.07</c:v>
                </c:pt>
                <c:pt idx="103">
                  <c:v>107.06</c:v>
                </c:pt>
                <c:pt idx="104">
                  <c:v>1.29</c:v>
                </c:pt>
                <c:pt idx="105">
                  <c:v>1.29</c:v>
                </c:pt>
                <c:pt idx="106">
                  <c:v>1.29</c:v>
                </c:pt>
              </c:numCache>
            </c:numRef>
          </c:xVal>
          <c:yVal>
            <c:numRef>
              <c:f>'sjr211.42'!$E$30:$E$136</c:f>
              <c:numCache>
                <c:formatCode>General</c:formatCode>
                <c:ptCount val="107"/>
                <c:pt idx="0">
                  <c:v>1.099</c:v>
                </c:pt>
                <c:pt idx="1">
                  <c:v>1.109</c:v>
                </c:pt>
                <c:pt idx="2">
                  <c:v>1.1839999999999999</c:v>
                </c:pt>
                <c:pt idx="3">
                  <c:v>1.208</c:v>
                </c:pt>
                <c:pt idx="4">
                  <c:v>1.149</c:v>
                </c:pt>
                <c:pt idx="5">
                  <c:v>1.206</c:v>
                </c:pt>
                <c:pt idx="6">
                  <c:v>1.794</c:v>
                </c:pt>
                <c:pt idx="7">
                  <c:v>2.1840000000000002</c:v>
                </c:pt>
                <c:pt idx="8">
                  <c:v>2.573</c:v>
                </c:pt>
                <c:pt idx="9">
                  <c:v>3.7440000000000002</c:v>
                </c:pt>
                <c:pt idx="10">
                  <c:v>3.7829999999999999</c:v>
                </c:pt>
                <c:pt idx="11">
                  <c:v>3.7879999999999998</c:v>
                </c:pt>
                <c:pt idx="12">
                  <c:v>1.764</c:v>
                </c:pt>
                <c:pt idx="13">
                  <c:v>-0.17899999999999999</c:v>
                </c:pt>
                <c:pt idx="14">
                  <c:v>-0.17499999999999999</c:v>
                </c:pt>
                <c:pt idx="15">
                  <c:v>0.69599999999999995</c:v>
                </c:pt>
                <c:pt idx="16">
                  <c:v>1.9830000000000001</c:v>
                </c:pt>
                <c:pt idx="17">
                  <c:v>2.76</c:v>
                </c:pt>
                <c:pt idx="18">
                  <c:v>3.6</c:v>
                </c:pt>
                <c:pt idx="19">
                  <c:v>4.274</c:v>
                </c:pt>
                <c:pt idx="20">
                  <c:v>5.0679999999999996</c:v>
                </c:pt>
                <c:pt idx="21">
                  <c:v>6.1280000000000001</c:v>
                </c:pt>
                <c:pt idx="22">
                  <c:v>6.2110000000000003</c:v>
                </c:pt>
                <c:pt idx="23">
                  <c:v>6.3289999999999997</c:v>
                </c:pt>
                <c:pt idx="24">
                  <c:v>5.9349999999999996</c:v>
                </c:pt>
                <c:pt idx="25">
                  <c:v>1.448</c:v>
                </c:pt>
                <c:pt idx="26">
                  <c:v>0.01</c:v>
                </c:pt>
                <c:pt idx="27">
                  <c:v>0.46500000000000002</c:v>
                </c:pt>
                <c:pt idx="28">
                  <c:v>1.7110000000000001</c:v>
                </c:pt>
                <c:pt idx="29">
                  <c:v>2.7730000000000001</c:v>
                </c:pt>
                <c:pt idx="30">
                  <c:v>3.0190000000000001</c:v>
                </c:pt>
                <c:pt idx="31">
                  <c:v>3.1469999999999998</c:v>
                </c:pt>
                <c:pt idx="32">
                  <c:v>4.1580000000000004</c:v>
                </c:pt>
                <c:pt idx="33">
                  <c:v>5.1020000000000003</c:v>
                </c:pt>
                <c:pt idx="34">
                  <c:v>5.2320000000000002</c:v>
                </c:pt>
                <c:pt idx="35">
                  <c:v>5.8620000000000001</c:v>
                </c:pt>
                <c:pt idx="36">
                  <c:v>6.1589999999999998</c:v>
                </c:pt>
                <c:pt idx="37">
                  <c:v>6.5890000000000004</c:v>
                </c:pt>
                <c:pt idx="38">
                  <c:v>7.1529999999999996</c:v>
                </c:pt>
                <c:pt idx="39">
                  <c:v>7.1509999999999998</c:v>
                </c:pt>
                <c:pt idx="40">
                  <c:v>6.55</c:v>
                </c:pt>
                <c:pt idx="41">
                  <c:v>5.484</c:v>
                </c:pt>
                <c:pt idx="42">
                  <c:v>4.085</c:v>
                </c:pt>
                <c:pt idx="43">
                  <c:v>2.0209999999999999</c:v>
                </c:pt>
                <c:pt idx="44">
                  <c:v>0.34</c:v>
                </c:pt>
                <c:pt idx="45">
                  <c:v>-0.111</c:v>
                </c:pt>
                <c:pt idx="46">
                  <c:v>0.78200000000000003</c:v>
                </c:pt>
                <c:pt idx="47">
                  <c:v>1.1379999999999999</c:v>
                </c:pt>
                <c:pt idx="48">
                  <c:v>0.499</c:v>
                </c:pt>
                <c:pt idx="49">
                  <c:v>1.278</c:v>
                </c:pt>
                <c:pt idx="50">
                  <c:v>0.29799999999999999</c:v>
                </c:pt>
                <c:pt idx="51">
                  <c:v>0.26500000000000001</c:v>
                </c:pt>
                <c:pt idx="52">
                  <c:v>2.6779999999999999</c:v>
                </c:pt>
                <c:pt idx="53">
                  <c:v>3.456</c:v>
                </c:pt>
                <c:pt idx="54">
                  <c:v>3.5510000000000002</c:v>
                </c:pt>
                <c:pt idx="55">
                  <c:v>3.8820000000000001</c:v>
                </c:pt>
                <c:pt idx="56">
                  <c:v>4.1319999999999997</c:v>
                </c:pt>
                <c:pt idx="57">
                  <c:v>5.2160000000000002</c:v>
                </c:pt>
                <c:pt idx="58">
                  <c:v>5.4539999999999997</c:v>
                </c:pt>
                <c:pt idx="59">
                  <c:v>5.5620000000000003</c:v>
                </c:pt>
                <c:pt idx="60">
                  <c:v>5.5720000000000001</c:v>
                </c:pt>
                <c:pt idx="61">
                  <c:v>5.649</c:v>
                </c:pt>
                <c:pt idx="62">
                  <c:v>5.4610000000000003</c:v>
                </c:pt>
                <c:pt idx="63">
                  <c:v>5.5579999999999998</c:v>
                </c:pt>
                <c:pt idx="64">
                  <c:v>5.6230000000000002</c:v>
                </c:pt>
                <c:pt idx="65">
                  <c:v>5.6360000000000001</c:v>
                </c:pt>
                <c:pt idx="66">
                  <c:v>4.9669999999999996</c:v>
                </c:pt>
                <c:pt idx="67">
                  <c:v>3.069</c:v>
                </c:pt>
                <c:pt idx="68">
                  <c:v>0.90400000000000003</c:v>
                </c:pt>
                <c:pt idx="69">
                  <c:v>-0.129</c:v>
                </c:pt>
                <c:pt idx="70">
                  <c:v>-0.115</c:v>
                </c:pt>
                <c:pt idx="71">
                  <c:v>0.126</c:v>
                </c:pt>
                <c:pt idx="72">
                  <c:v>2.883</c:v>
                </c:pt>
                <c:pt idx="73">
                  <c:v>1.9590000000000001</c:v>
                </c:pt>
                <c:pt idx="74">
                  <c:v>1.8080000000000001</c:v>
                </c:pt>
                <c:pt idx="75">
                  <c:v>3.1</c:v>
                </c:pt>
                <c:pt idx="76">
                  <c:v>3.129</c:v>
                </c:pt>
                <c:pt idx="77">
                  <c:v>3.0089999999999999</c:v>
                </c:pt>
                <c:pt idx="78">
                  <c:v>2.827</c:v>
                </c:pt>
                <c:pt idx="79">
                  <c:v>4.6589999999999998</c:v>
                </c:pt>
                <c:pt idx="80">
                  <c:v>4.8310000000000004</c:v>
                </c:pt>
                <c:pt idx="81">
                  <c:v>4.9539999999999997</c:v>
                </c:pt>
                <c:pt idx="82">
                  <c:v>4.9790000000000001</c:v>
                </c:pt>
                <c:pt idx="83">
                  <c:v>4.9720000000000004</c:v>
                </c:pt>
                <c:pt idx="84">
                  <c:v>4.883</c:v>
                </c:pt>
                <c:pt idx="85">
                  <c:v>3.8130000000000002</c:v>
                </c:pt>
                <c:pt idx="86">
                  <c:v>-0.11799999999999999</c:v>
                </c:pt>
                <c:pt idx="87">
                  <c:v>-0.13800000000000001</c:v>
                </c:pt>
                <c:pt idx="88">
                  <c:v>-0.14099999999999999</c:v>
                </c:pt>
                <c:pt idx="89">
                  <c:v>0.25600000000000001</c:v>
                </c:pt>
                <c:pt idx="90">
                  <c:v>1.7949999999999999</c:v>
                </c:pt>
                <c:pt idx="91">
                  <c:v>2.2469999999999999</c:v>
                </c:pt>
                <c:pt idx="92">
                  <c:v>2.7469999999999999</c:v>
                </c:pt>
                <c:pt idx="93">
                  <c:v>3.2149999999999999</c:v>
                </c:pt>
                <c:pt idx="94">
                  <c:v>3.6360000000000001</c:v>
                </c:pt>
                <c:pt idx="95">
                  <c:v>4.157</c:v>
                </c:pt>
                <c:pt idx="96">
                  <c:v>4.53</c:v>
                </c:pt>
                <c:pt idx="97">
                  <c:v>4.6390000000000002</c:v>
                </c:pt>
                <c:pt idx="98">
                  <c:v>4.766</c:v>
                </c:pt>
                <c:pt idx="99">
                  <c:v>4.7770000000000001</c:v>
                </c:pt>
                <c:pt idx="100">
                  <c:v>4.7560000000000002</c:v>
                </c:pt>
                <c:pt idx="101">
                  <c:v>4.7519999999999998</c:v>
                </c:pt>
                <c:pt idx="102">
                  <c:v>4.6319999999999997</c:v>
                </c:pt>
                <c:pt idx="103">
                  <c:v>0.42099999999999999</c:v>
                </c:pt>
                <c:pt idx="104">
                  <c:v>-0.115</c:v>
                </c:pt>
                <c:pt idx="105">
                  <c:v>-0.15</c:v>
                </c:pt>
                <c:pt idx="106">
                  <c:v>-0.14899999999999999</c:v>
                </c:pt>
              </c:numCache>
            </c:numRef>
          </c:yVal>
        </c:ser>
        <c:axId val="61478016"/>
        <c:axId val="61479936"/>
      </c:scatterChart>
      <c:valAx>
        <c:axId val="61478016"/>
        <c:scaling>
          <c:orientation val="minMax"/>
          <c:max val="1500"/>
          <c:min val="1100"/>
        </c:scaling>
        <c:axPos val="b"/>
        <c:title>
          <c:tx>
            <c:rich>
              <a:bodyPr/>
              <a:lstStyle/>
              <a:p>
                <a:pPr>
                  <a:defRPr/>
                </a:pPr>
                <a:r>
                  <a:rPr lang="en-US"/>
                  <a:t>Conductivity, microSiemens/cm</a:t>
                </a:r>
              </a:p>
            </c:rich>
          </c:tx>
          <c:layout/>
        </c:title>
        <c:numFmt formatCode="General" sourceLinked="1"/>
        <c:majorTickMark val="none"/>
        <c:tickLblPos val="nextTo"/>
        <c:crossAx val="61479936"/>
        <c:crosses val="autoZero"/>
        <c:crossBetween val="midCat"/>
      </c:valAx>
      <c:valAx>
        <c:axId val="61479936"/>
        <c:scaling>
          <c:orientation val="minMax"/>
          <c:min val="0"/>
        </c:scaling>
        <c:axPos val="l"/>
        <c:title>
          <c:tx>
            <c:rich>
              <a:bodyPr/>
              <a:lstStyle/>
              <a:p>
                <a:pPr>
                  <a:defRPr/>
                </a:pPr>
                <a:r>
                  <a:rPr lang="en-US"/>
                  <a:t>Water depth, ft</a:t>
                </a:r>
              </a:p>
            </c:rich>
          </c:tx>
          <c:layout/>
        </c:title>
        <c:numFmt formatCode="General" sourceLinked="1"/>
        <c:majorTickMark val="none"/>
        <c:tickLblPos val="nextTo"/>
        <c:crossAx val="61478016"/>
        <c:crosses val="autoZero"/>
        <c:crossBetween val="midCat"/>
      </c:valAx>
    </c:plotArea>
    <c:plotVisOnly val="1"/>
  </c:chart>
  <c:printSettings>
    <c:headerFooter/>
    <c:pageMargins b="0.75000000000000089" l="0.70000000000000062" r="0.70000000000000062" t="0.75000000000000089"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195.5:  Water temperature profile</a:t>
            </a:r>
          </a:p>
        </c:rich>
      </c:tx>
      <c:layout/>
    </c:title>
    <c:plotArea>
      <c:layout/>
      <c:scatterChart>
        <c:scatterStyle val="lineMarker"/>
        <c:ser>
          <c:idx val="0"/>
          <c:order val="0"/>
          <c:spPr>
            <a:ln w="28575">
              <a:noFill/>
            </a:ln>
          </c:spPr>
          <c:xVal>
            <c:numRef>
              <c:f>'sjr195.5_"opt2dwn"'!$B$8:$B$24</c:f>
              <c:numCache>
                <c:formatCode>General</c:formatCode>
                <c:ptCount val="17"/>
                <c:pt idx="0">
                  <c:v>79.819999999999993</c:v>
                </c:pt>
                <c:pt idx="1">
                  <c:v>79.83</c:v>
                </c:pt>
                <c:pt idx="2">
                  <c:v>79.849999999999994</c:v>
                </c:pt>
                <c:pt idx="3">
                  <c:v>79.81</c:v>
                </c:pt>
                <c:pt idx="4">
                  <c:v>79.819999999999993</c:v>
                </c:pt>
                <c:pt idx="5">
                  <c:v>79.81</c:v>
                </c:pt>
                <c:pt idx="6">
                  <c:v>79.819999999999993</c:v>
                </c:pt>
                <c:pt idx="7">
                  <c:v>79.819999999999993</c:v>
                </c:pt>
                <c:pt idx="8">
                  <c:v>79.81</c:v>
                </c:pt>
                <c:pt idx="9">
                  <c:v>79.83</c:v>
                </c:pt>
                <c:pt idx="10">
                  <c:v>79.849999999999994</c:v>
                </c:pt>
                <c:pt idx="11">
                  <c:v>79.849999999999994</c:v>
                </c:pt>
                <c:pt idx="12">
                  <c:v>79.87</c:v>
                </c:pt>
                <c:pt idx="13">
                  <c:v>79.849999999999994</c:v>
                </c:pt>
                <c:pt idx="14">
                  <c:v>79.849999999999994</c:v>
                </c:pt>
                <c:pt idx="15">
                  <c:v>79.849999999999994</c:v>
                </c:pt>
                <c:pt idx="16">
                  <c:v>79.86</c:v>
                </c:pt>
              </c:numCache>
            </c:numRef>
          </c:xVal>
          <c:yVal>
            <c:numRef>
              <c:f>'sjr195.5_"opt2dwn"'!$C$8:$C$24</c:f>
              <c:numCache>
                <c:formatCode>General</c:formatCode>
                <c:ptCount val="17"/>
                <c:pt idx="0">
                  <c:v>0.45900000000000002</c:v>
                </c:pt>
                <c:pt idx="1">
                  <c:v>0.21299999999999999</c:v>
                </c:pt>
                <c:pt idx="2">
                  <c:v>0.56499999999999995</c:v>
                </c:pt>
                <c:pt idx="3">
                  <c:v>2.3650000000000002</c:v>
                </c:pt>
                <c:pt idx="4">
                  <c:v>2.4</c:v>
                </c:pt>
                <c:pt idx="5">
                  <c:v>2.2389999999999999</c:v>
                </c:pt>
                <c:pt idx="6">
                  <c:v>2.2450000000000001</c:v>
                </c:pt>
                <c:pt idx="7">
                  <c:v>2.3380000000000001</c:v>
                </c:pt>
                <c:pt idx="8">
                  <c:v>2.4140000000000001</c:v>
                </c:pt>
                <c:pt idx="9">
                  <c:v>2.4079999999999999</c:v>
                </c:pt>
                <c:pt idx="10">
                  <c:v>2.2519999999999998</c:v>
                </c:pt>
                <c:pt idx="11">
                  <c:v>2.3130000000000002</c:v>
                </c:pt>
                <c:pt idx="12">
                  <c:v>2.4409999999999998</c:v>
                </c:pt>
                <c:pt idx="13">
                  <c:v>2.4380000000000002</c:v>
                </c:pt>
                <c:pt idx="14">
                  <c:v>2.4510000000000001</c:v>
                </c:pt>
                <c:pt idx="15">
                  <c:v>2.464</c:v>
                </c:pt>
                <c:pt idx="16">
                  <c:v>2.4289999999999998</c:v>
                </c:pt>
              </c:numCache>
            </c:numRef>
          </c:yVal>
        </c:ser>
        <c:axId val="69734784"/>
        <c:axId val="69736704"/>
      </c:scatterChart>
      <c:valAx>
        <c:axId val="69734784"/>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69736704"/>
        <c:crosses val="autoZero"/>
        <c:crossBetween val="midCat"/>
      </c:valAx>
      <c:valAx>
        <c:axId val="69736704"/>
        <c:scaling>
          <c:orientation val="minMax"/>
        </c:scaling>
        <c:axPos val="l"/>
        <c:title>
          <c:tx>
            <c:rich>
              <a:bodyPr/>
              <a:lstStyle/>
              <a:p>
                <a:pPr>
                  <a:defRPr/>
                </a:pPr>
                <a:r>
                  <a:rPr lang="en-US"/>
                  <a:t>Water depth, ft</a:t>
                </a:r>
              </a:p>
            </c:rich>
          </c:tx>
          <c:layout/>
        </c:title>
        <c:numFmt formatCode="General" sourceLinked="1"/>
        <c:majorTickMark val="none"/>
        <c:tickLblPos val="nextTo"/>
        <c:crossAx val="69734784"/>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195.5:  Conductivity profile</a:t>
            </a:r>
          </a:p>
        </c:rich>
      </c:tx>
      <c:layout/>
    </c:title>
    <c:plotArea>
      <c:layout/>
      <c:scatterChart>
        <c:scatterStyle val="lineMarker"/>
        <c:ser>
          <c:idx val="0"/>
          <c:order val="0"/>
          <c:spPr>
            <a:ln w="28575">
              <a:noFill/>
            </a:ln>
          </c:spPr>
          <c:xVal>
            <c:numRef>
              <c:f>'sjr195.5_"opt2dwn"'!$E$8:$E$24</c:f>
              <c:numCache>
                <c:formatCode>General</c:formatCode>
                <c:ptCount val="17"/>
                <c:pt idx="0">
                  <c:v>1030</c:v>
                </c:pt>
                <c:pt idx="1">
                  <c:v>1030</c:v>
                </c:pt>
                <c:pt idx="2">
                  <c:v>1030</c:v>
                </c:pt>
                <c:pt idx="3">
                  <c:v>1029</c:v>
                </c:pt>
                <c:pt idx="4">
                  <c:v>1029</c:v>
                </c:pt>
                <c:pt idx="5">
                  <c:v>1030</c:v>
                </c:pt>
                <c:pt idx="6">
                  <c:v>1030</c:v>
                </c:pt>
                <c:pt idx="7">
                  <c:v>1029</c:v>
                </c:pt>
                <c:pt idx="8">
                  <c:v>1029</c:v>
                </c:pt>
                <c:pt idx="9">
                  <c:v>1029</c:v>
                </c:pt>
                <c:pt idx="10">
                  <c:v>1029</c:v>
                </c:pt>
                <c:pt idx="11">
                  <c:v>1029</c:v>
                </c:pt>
                <c:pt idx="12">
                  <c:v>1029</c:v>
                </c:pt>
                <c:pt idx="13">
                  <c:v>1029</c:v>
                </c:pt>
                <c:pt idx="14">
                  <c:v>1029</c:v>
                </c:pt>
                <c:pt idx="15">
                  <c:v>1029</c:v>
                </c:pt>
                <c:pt idx="16">
                  <c:v>1029</c:v>
                </c:pt>
              </c:numCache>
            </c:numRef>
          </c:xVal>
          <c:yVal>
            <c:numRef>
              <c:f>'sjr195.5_"opt2dwn"'!$C$8:$C$24</c:f>
              <c:numCache>
                <c:formatCode>General</c:formatCode>
                <c:ptCount val="17"/>
                <c:pt idx="0">
                  <c:v>0.45900000000000002</c:v>
                </c:pt>
                <c:pt idx="1">
                  <c:v>0.21299999999999999</c:v>
                </c:pt>
                <c:pt idx="2">
                  <c:v>0.56499999999999995</c:v>
                </c:pt>
                <c:pt idx="3">
                  <c:v>2.3650000000000002</c:v>
                </c:pt>
                <c:pt idx="4">
                  <c:v>2.4</c:v>
                </c:pt>
                <c:pt idx="5">
                  <c:v>2.2389999999999999</c:v>
                </c:pt>
                <c:pt idx="6">
                  <c:v>2.2450000000000001</c:v>
                </c:pt>
                <c:pt idx="7">
                  <c:v>2.3380000000000001</c:v>
                </c:pt>
                <c:pt idx="8">
                  <c:v>2.4140000000000001</c:v>
                </c:pt>
                <c:pt idx="9">
                  <c:v>2.4079999999999999</c:v>
                </c:pt>
                <c:pt idx="10">
                  <c:v>2.2519999999999998</c:v>
                </c:pt>
                <c:pt idx="11">
                  <c:v>2.3130000000000002</c:v>
                </c:pt>
                <c:pt idx="12">
                  <c:v>2.4409999999999998</c:v>
                </c:pt>
                <c:pt idx="13">
                  <c:v>2.4380000000000002</c:v>
                </c:pt>
                <c:pt idx="14">
                  <c:v>2.4510000000000001</c:v>
                </c:pt>
                <c:pt idx="15">
                  <c:v>2.464</c:v>
                </c:pt>
                <c:pt idx="16">
                  <c:v>2.4289999999999998</c:v>
                </c:pt>
              </c:numCache>
            </c:numRef>
          </c:yVal>
        </c:ser>
        <c:axId val="69752704"/>
        <c:axId val="69791744"/>
      </c:scatterChart>
      <c:valAx>
        <c:axId val="69752704"/>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69791744"/>
        <c:crosses val="autoZero"/>
        <c:crossBetween val="midCat"/>
      </c:valAx>
      <c:valAx>
        <c:axId val="69791744"/>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69752704"/>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195.5</a:t>
            </a:r>
            <a:r>
              <a:rPr lang="en-US" baseline="0"/>
              <a:t>(upstream):  Water temperature profile</a:t>
            </a:r>
            <a:endParaRPr lang="en-US"/>
          </a:p>
        </c:rich>
      </c:tx>
      <c:layout/>
    </c:title>
    <c:plotArea>
      <c:layout/>
      <c:scatterChart>
        <c:scatterStyle val="lineMarker"/>
        <c:ser>
          <c:idx val="0"/>
          <c:order val="0"/>
          <c:spPr>
            <a:ln w="28575">
              <a:noFill/>
            </a:ln>
          </c:spPr>
          <c:xVal>
            <c:numRef>
              <c:f>'sjr195.5opt1up'!$B$11:$B$45</c:f>
              <c:numCache>
                <c:formatCode>General</c:formatCode>
                <c:ptCount val="35"/>
                <c:pt idx="0">
                  <c:v>80.260000000000005</c:v>
                </c:pt>
                <c:pt idx="1">
                  <c:v>81.349999999999994</c:v>
                </c:pt>
                <c:pt idx="2">
                  <c:v>78.92</c:v>
                </c:pt>
                <c:pt idx="3">
                  <c:v>78.319999999999993</c:v>
                </c:pt>
                <c:pt idx="4">
                  <c:v>78.14</c:v>
                </c:pt>
                <c:pt idx="5">
                  <c:v>78.069999999999993</c:v>
                </c:pt>
                <c:pt idx="6">
                  <c:v>78.040000000000006</c:v>
                </c:pt>
                <c:pt idx="7">
                  <c:v>78.040000000000006</c:v>
                </c:pt>
                <c:pt idx="8">
                  <c:v>78.08</c:v>
                </c:pt>
                <c:pt idx="9">
                  <c:v>78.09</c:v>
                </c:pt>
                <c:pt idx="10">
                  <c:v>78.11</c:v>
                </c:pt>
                <c:pt idx="11">
                  <c:v>78.11</c:v>
                </c:pt>
                <c:pt idx="12">
                  <c:v>78.099999999999994</c:v>
                </c:pt>
                <c:pt idx="13">
                  <c:v>78.099999999999994</c:v>
                </c:pt>
                <c:pt idx="14">
                  <c:v>78.150000000000006</c:v>
                </c:pt>
                <c:pt idx="15">
                  <c:v>78.19</c:v>
                </c:pt>
                <c:pt idx="16">
                  <c:v>78.2</c:v>
                </c:pt>
                <c:pt idx="17">
                  <c:v>78.17</c:v>
                </c:pt>
                <c:pt idx="18">
                  <c:v>78.14</c:v>
                </c:pt>
                <c:pt idx="19">
                  <c:v>78.17</c:v>
                </c:pt>
                <c:pt idx="20">
                  <c:v>78.19</c:v>
                </c:pt>
                <c:pt idx="21">
                  <c:v>78.209999999999994</c:v>
                </c:pt>
                <c:pt idx="22">
                  <c:v>78.27</c:v>
                </c:pt>
                <c:pt idx="23">
                  <c:v>78.34</c:v>
                </c:pt>
                <c:pt idx="24">
                  <c:v>78.36</c:v>
                </c:pt>
                <c:pt idx="25">
                  <c:v>78.33</c:v>
                </c:pt>
                <c:pt idx="26">
                  <c:v>78.44</c:v>
                </c:pt>
                <c:pt idx="27">
                  <c:v>78.42</c:v>
                </c:pt>
                <c:pt idx="28">
                  <c:v>78.400000000000006</c:v>
                </c:pt>
                <c:pt idx="29">
                  <c:v>78.39</c:v>
                </c:pt>
                <c:pt idx="30">
                  <c:v>78.39</c:v>
                </c:pt>
                <c:pt idx="31">
                  <c:v>78.09</c:v>
                </c:pt>
                <c:pt idx="32">
                  <c:v>78.09</c:v>
                </c:pt>
                <c:pt idx="33">
                  <c:v>78.08</c:v>
                </c:pt>
                <c:pt idx="34">
                  <c:v>78.11</c:v>
                </c:pt>
              </c:numCache>
            </c:numRef>
          </c:xVal>
          <c:yVal>
            <c:numRef>
              <c:f>'sjr195.5opt1up'!$C$11:$C$45</c:f>
              <c:numCache>
                <c:formatCode>General</c:formatCode>
                <c:ptCount val="35"/>
                <c:pt idx="0">
                  <c:v>0.45400000000000001</c:v>
                </c:pt>
                <c:pt idx="1">
                  <c:v>0.46600000000000003</c:v>
                </c:pt>
                <c:pt idx="2">
                  <c:v>2.2890000000000001</c:v>
                </c:pt>
                <c:pt idx="3">
                  <c:v>3.0019999999999998</c:v>
                </c:pt>
                <c:pt idx="4">
                  <c:v>4.8440000000000003</c:v>
                </c:pt>
                <c:pt idx="5">
                  <c:v>4.7140000000000004</c:v>
                </c:pt>
                <c:pt idx="6">
                  <c:v>4.657</c:v>
                </c:pt>
                <c:pt idx="7">
                  <c:v>4.5679999999999996</c:v>
                </c:pt>
                <c:pt idx="8">
                  <c:v>4.7640000000000002</c:v>
                </c:pt>
                <c:pt idx="9">
                  <c:v>4.875</c:v>
                </c:pt>
                <c:pt idx="10">
                  <c:v>4.6029999999999998</c:v>
                </c:pt>
                <c:pt idx="11">
                  <c:v>5.4950000000000001</c:v>
                </c:pt>
                <c:pt idx="12">
                  <c:v>5.7030000000000003</c:v>
                </c:pt>
                <c:pt idx="13">
                  <c:v>5.8940000000000001</c:v>
                </c:pt>
                <c:pt idx="14">
                  <c:v>6.0170000000000003</c:v>
                </c:pt>
                <c:pt idx="15">
                  <c:v>6.2889999999999997</c:v>
                </c:pt>
                <c:pt idx="16">
                  <c:v>6.3419999999999996</c:v>
                </c:pt>
                <c:pt idx="17">
                  <c:v>6.4279999999999999</c:v>
                </c:pt>
                <c:pt idx="18">
                  <c:v>6.4640000000000004</c:v>
                </c:pt>
                <c:pt idx="19">
                  <c:v>6.4669999999999996</c:v>
                </c:pt>
                <c:pt idx="20">
                  <c:v>6.5010000000000003</c:v>
                </c:pt>
                <c:pt idx="21">
                  <c:v>6.52</c:v>
                </c:pt>
                <c:pt idx="22">
                  <c:v>6.5209999999999999</c:v>
                </c:pt>
                <c:pt idx="23">
                  <c:v>6.5049999999999999</c:v>
                </c:pt>
                <c:pt idx="24">
                  <c:v>6.5049999999999999</c:v>
                </c:pt>
                <c:pt idx="25">
                  <c:v>6.5209999999999999</c:v>
                </c:pt>
                <c:pt idx="26">
                  <c:v>6.52</c:v>
                </c:pt>
                <c:pt idx="27">
                  <c:v>6.5359999999999996</c:v>
                </c:pt>
                <c:pt idx="28">
                  <c:v>6.5350000000000001</c:v>
                </c:pt>
                <c:pt idx="29">
                  <c:v>6.5339999999999998</c:v>
                </c:pt>
                <c:pt idx="30">
                  <c:v>6.532</c:v>
                </c:pt>
                <c:pt idx="31">
                  <c:v>5.0620000000000003</c:v>
                </c:pt>
                <c:pt idx="32">
                  <c:v>5.0720000000000001</c:v>
                </c:pt>
                <c:pt idx="33">
                  <c:v>5.08</c:v>
                </c:pt>
                <c:pt idx="34">
                  <c:v>5.0709999999999997</c:v>
                </c:pt>
              </c:numCache>
            </c:numRef>
          </c:yVal>
        </c:ser>
        <c:axId val="62939136"/>
        <c:axId val="62941056"/>
      </c:scatterChart>
      <c:valAx>
        <c:axId val="62939136"/>
        <c:scaling>
          <c:orientation val="minMax"/>
        </c:scaling>
        <c:axPos val="b"/>
        <c:title>
          <c:layout/>
        </c:title>
        <c:numFmt formatCode="General" sourceLinked="1"/>
        <c:majorTickMark val="none"/>
        <c:tickLblPos val="nextTo"/>
        <c:crossAx val="62941056"/>
        <c:crosses val="autoZero"/>
        <c:crossBetween val="midCat"/>
      </c:valAx>
      <c:valAx>
        <c:axId val="62941056"/>
        <c:scaling>
          <c:orientation val="minMax"/>
        </c:scaling>
        <c:axPos val="l"/>
        <c:title>
          <c:layout/>
        </c:title>
        <c:numFmt formatCode="General" sourceLinked="1"/>
        <c:majorTickMark val="none"/>
        <c:tickLblPos val="nextTo"/>
        <c:crossAx val="6293913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a:t>
            </a:r>
            <a:r>
              <a:rPr lang="en-US" baseline="0"/>
              <a:t> 195.5(upstream):  Conductivity profile</a:t>
            </a:r>
            <a:endParaRPr lang="en-US"/>
          </a:p>
        </c:rich>
      </c:tx>
      <c:layout/>
    </c:title>
    <c:plotArea>
      <c:layout/>
      <c:scatterChart>
        <c:scatterStyle val="lineMarker"/>
        <c:ser>
          <c:idx val="0"/>
          <c:order val="0"/>
          <c:spPr>
            <a:ln w="28575">
              <a:noFill/>
            </a:ln>
          </c:spPr>
          <c:xVal>
            <c:numRef>
              <c:f>'sjr195.5opt1up'!$E$11:$E$45</c:f>
              <c:numCache>
                <c:formatCode>General</c:formatCode>
                <c:ptCount val="35"/>
                <c:pt idx="0">
                  <c:v>1014</c:v>
                </c:pt>
                <c:pt idx="1">
                  <c:v>1006</c:v>
                </c:pt>
                <c:pt idx="2">
                  <c:v>1026</c:v>
                </c:pt>
                <c:pt idx="3">
                  <c:v>1032</c:v>
                </c:pt>
                <c:pt idx="4">
                  <c:v>1033</c:v>
                </c:pt>
                <c:pt idx="5">
                  <c:v>1032</c:v>
                </c:pt>
                <c:pt idx="6">
                  <c:v>1031</c:v>
                </c:pt>
                <c:pt idx="7">
                  <c:v>1030</c:v>
                </c:pt>
                <c:pt idx="8">
                  <c:v>1029</c:v>
                </c:pt>
                <c:pt idx="9">
                  <c:v>1026</c:v>
                </c:pt>
                <c:pt idx="10">
                  <c:v>1028</c:v>
                </c:pt>
                <c:pt idx="11">
                  <c:v>1026</c:v>
                </c:pt>
                <c:pt idx="12">
                  <c:v>1022</c:v>
                </c:pt>
                <c:pt idx="13">
                  <c:v>1022</c:v>
                </c:pt>
                <c:pt idx="14">
                  <c:v>1026</c:v>
                </c:pt>
                <c:pt idx="15">
                  <c:v>1027</c:v>
                </c:pt>
                <c:pt idx="16">
                  <c:v>1027</c:v>
                </c:pt>
                <c:pt idx="17">
                  <c:v>1020</c:v>
                </c:pt>
                <c:pt idx="18">
                  <c:v>1023</c:v>
                </c:pt>
                <c:pt idx="19">
                  <c:v>1025</c:v>
                </c:pt>
                <c:pt idx="20">
                  <c:v>1023</c:v>
                </c:pt>
                <c:pt idx="21">
                  <c:v>1021</c:v>
                </c:pt>
                <c:pt idx="22">
                  <c:v>1016</c:v>
                </c:pt>
                <c:pt idx="23">
                  <c:v>1026</c:v>
                </c:pt>
                <c:pt idx="24">
                  <c:v>1027</c:v>
                </c:pt>
                <c:pt idx="25">
                  <c:v>1024</c:v>
                </c:pt>
                <c:pt idx="26">
                  <c:v>1023</c:v>
                </c:pt>
                <c:pt idx="27">
                  <c:v>1023</c:v>
                </c:pt>
                <c:pt idx="28">
                  <c:v>1021</c:v>
                </c:pt>
                <c:pt idx="29">
                  <c:v>1024</c:v>
                </c:pt>
                <c:pt idx="30">
                  <c:v>1024</c:v>
                </c:pt>
                <c:pt idx="31">
                  <c:v>1024</c:v>
                </c:pt>
                <c:pt idx="32">
                  <c:v>1026</c:v>
                </c:pt>
                <c:pt idx="33">
                  <c:v>1027</c:v>
                </c:pt>
                <c:pt idx="34">
                  <c:v>1027</c:v>
                </c:pt>
              </c:numCache>
            </c:numRef>
          </c:xVal>
          <c:yVal>
            <c:numRef>
              <c:f>'sjr195.5opt1up'!$C$11:$C$45</c:f>
              <c:numCache>
                <c:formatCode>General</c:formatCode>
                <c:ptCount val="35"/>
                <c:pt idx="0">
                  <c:v>0.45400000000000001</c:v>
                </c:pt>
                <c:pt idx="1">
                  <c:v>0.46600000000000003</c:v>
                </c:pt>
                <c:pt idx="2">
                  <c:v>2.2890000000000001</c:v>
                </c:pt>
                <c:pt idx="3">
                  <c:v>3.0019999999999998</c:v>
                </c:pt>
                <c:pt idx="4">
                  <c:v>4.8440000000000003</c:v>
                </c:pt>
                <c:pt idx="5">
                  <c:v>4.7140000000000004</c:v>
                </c:pt>
                <c:pt idx="6">
                  <c:v>4.657</c:v>
                </c:pt>
                <c:pt idx="7">
                  <c:v>4.5679999999999996</c:v>
                </c:pt>
                <c:pt idx="8">
                  <c:v>4.7640000000000002</c:v>
                </c:pt>
                <c:pt idx="9">
                  <c:v>4.875</c:v>
                </c:pt>
                <c:pt idx="10">
                  <c:v>4.6029999999999998</c:v>
                </c:pt>
                <c:pt idx="11">
                  <c:v>5.4950000000000001</c:v>
                </c:pt>
                <c:pt idx="12">
                  <c:v>5.7030000000000003</c:v>
                </c:pt>
                <c:pt idx="13">
                  <c:v>5.8940000000000001</c:v>
                </c:pt>
                <c:pt idx="14">
                  <c:v>6.0170000000000003</c:v>
                </c:pt>
                <c:pt idx="15">
                  <c:v>6.2889999999999997</c:v>
                </c:pt>
                <c:pt idx="16">
                  <c:v>6.3419999999999996</c:v>
                </c:pt>
                <c:pt idx="17">
                  <c:v>6.4279999999999999</c:v>
                </c:pt>
                <c:pt idx="18">
                  <c:v>6.4640000000000004</c:v>
                </c:pt>
                <c:pt idx="19">
                  <c:v>6.4669999999999996</c:v>
                </c:pt>
                <c:pt idx="20">
                  <c:v>6.5010000000000003</c:v>
                </c:pt>
                <c:pt idx="21">
                  <c:v>6.52</c:v>
                </c:pt>
                <c:pt idx="22">
                  <c:v>6.5209999999999999</c:v>
                </c:pt>
                <c:pt idx="23">
                  <c:v>6.5049999999999999</c:v>
                </c:pt>
                <c:pt idx="24">
                  <c:v>6.5049999999999999</c:v>
                </c:pt>
                <c:pt idx="25">
                  <c:v>6.5209999999999999</c:v>
                </c:pt>
                <c:pt idx="26">
                  <c:v>6.52</c:v>
                </c:pt>
                <c:pt idx="27">
                  <c:v>6.5359999999999996</c:v>
                </c:pt>
                <c:pt idx="28">
                  <c:v>6.5350000000000001</c:v>
                </c:pt>
                <c:pt idx="29">
                  <c:v>6.5339999999999998</c:v>
                </c:pt>
                <c:pt idx="30">
                  <c:v>6.532</c:v>
                </c:pt>
                <c:pt idx="31">
                  <c:v>5.0620000000000003</c:v>
                </c:pt>
                <c:pt idx="32">
                  <c:v>5.0720000000000001</c:v>
                </c:pt>
                <c:pt idx="33">
                  <c:v>5.08</c:v>
                </c:pt>
                <c:pt idx="34">
                  <c:v>5.0709999999999997</c:v>
                </c:pt>
              </c:numCache>
            </c:numRef>
          </c:yVal>
        </c:ser>
        <c:axId val="62977536"/>
        <c:axId val="62979456"/>
      </c:scatterChart>
      <c:valAx>
        <c:axId val="62977536"/>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62979456"/>
        <c:crosses val="autoZero"/>
        <c:crossBetween val="midCat"/>
      </c:valAx>
      <c:valAx>
        <c:axId val="62979456"/>
        <c:scaling>
          <c:orientation val="minMax"/>
        </c:scaling>
        <c:axPos val="l"/>
        <c:title>
          <c:tx>
            <c:rich>
              <a:bodyPr/>
              <a:lstStyle/>
              <a:p>
                <a:pPr>
                  <a:defRPr/>
                </a:pPr>
                <a:r>
                  <a:rPr lang="en-US"/>
                  <a:t>Water depth, ft</a:t>
                </a:r>
              </a:p>
            </c:rich>
          </c:tx>
          <c:layout/>
        </c:title>
        <c:numFmt formatCode="General" sourceLinked="1"/>
        <c:majorTickMark val="none"/>
        <c:tickLblPos val="nextTo"/>
        <c:crossAx val="62977536"/>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195.1:  Water temperature profile</a:t>
            </a:r>
          </a:p>
        </c:rich>
      </c:tx>
      <c:layout/>
    </c:title>
    <c:plotArea>
      <c:layout/>
      <c:scatterChart>
        <c:scatterStyle val="lineMarker"/>
        <c:ser>
          <c:idx val="0"/>
          <c:order val="0"/>
          <c:spPr>
            <a:ln w="28575">
              <a:noFill/>
            </a:ln>
          </c:spPr>
          <c:xVal>
            <c:numRef>
              <c:f>'sjr195.1opt1'!$B$8:$B$80</c:f>
              <c:numCache>
                <c:formatCode>General</c:formatCode>
                <c:ptCount val="73"/>
                <c:pt idx="0">
                  <c:v>80.83</c:v>
                </c:pt>
                <c:pt idx="1">
                  <c:v>80.78</c:v>
                </c:pt>
                <c:pt idx="2">
                  <c:v>80.239999999999995</c:v>
                </c:pt>
                <c:pt idx="3">
                  <c:v>79.849999999999994</c:v>
                </c:pt>
                <c:pt idx="4">
                  <c:v>79.849999999999994</c:v>
                </c:pt>
                <c:pt idx="5">
                  <c:v>79.83</c:v>
                </c:pt>
                <c:pt idx="6">
                  <c:v>79.88</c:v>
                </c:pt>
                <c:pt idx="7">
                  <c:v>79.92</c:v>
                </c:pt>
                <c:pt idx="8">
                  <c:v>79.959999999999994</c:v>
                </c:pt>
                <c:pt idx="9">
                  <c:v>79.790000000000006</c:v>
                </c:pt>
                <c:pt idx="10">
                  <c:v>80.39</c:v>
                </c:pt>
                <c:pt idx="11">
                  <c:v>80.14</c:v>
                </c:pt>
                <c:pt idx="12">
                  <c:v>80.09</c:v>
                </c:pt>
                <c:pt idx="13">
                  <c:v>80.62</c:v>
                </c:pt>
                <c:pt idx="14">
                  <c:v>80.760000000000005</c:v>
                </c:pt>
                <c:pt idx="15">
                  <c:v>80.849999999999994</c:v>
                </c:pt>
                <c:pt idx="16">
                  <c:v>80.81</c:v>
                </c:pt>
                <c:pt idx="17">
                  <c:v>80.75</c:v>
                </c:pt>
                <c:pt idx="18">
                  <c:v>78.709999999999994</c:v>
                </c:pt>
                <c:pt idx="19">
                  <c:v>79.25</c:v>
                </c:pt>
                <c:pt idx="20">
                  <c:v>78.84</c:v>
                </c:pt>
                <c:pt idx="21">
                  <c:v>79.069999999999993</c:v>
                </c:pt>
                <c:pt idx="22">
                  <c:v>78.59</c:v>
                </c:pt>
                <c:pt idx="23">
                  <c:v>78.55</c:v>
                </c:pt>
                <c:pt idx="24">
                  <c:v>77.989999999999995</c:v>
                </c:pt>
                <c:pt idx="25">
                  <c:v>77.55</c:v>
                </c:pt>
                <c:pt idx="26">
                  <c:v>77.52</c:v>
                </c:pt>
                <c:pt idx="27">
                  <c:v>77.52</c:v>
                </c:pt>
                <c:pt idx="28">
                  <c:v>77.540000000000006</c:v>
                </c:pt>
                <c:pt idx="29">
                  <c:v>77.569999999999993</c:v>
                </c:pt>
                <c:pt idx="30">
                  <c:v>77.599999999999994</c:v>
                </c:pt>
                <c:pt idx="31">
                  <c:v>77.63</c:v>
                </c:pt>
                <c:pt idx="32">
                  <c:v>77.650000000000006</c:v>
                </c:pt>
                <c:pt idx="33">
                  <c:v>77.67</c:v>
                </c:pt>
                <c:pt idx="34">
                  <c:v>77.69</c:v>
                </c:pt>
                <c:pt idx="35">
                  <c:v>77.73</c:v>
                </c:pt>
                <c:pt idx="36">
                  <c:v>77.72</c:v>
                </c:pt>
                <c:pt idx="37">
                  <c:v>77.73</c:v>
                </c:pt>
                <c:pt idx="38">
                  <c:v>77.739999999999995</c:v>
                </c:pt>
                <c:pt idx="39">
                  <c:v>77.73</c:v>
                </c:pt>
                <c:pt idx="40">
                  <c:v>77.739999999999995</c:v>
                </c:pt>
                <c:pt idx="41">
                  <c:v>77.739999999999995</c:v>
                </c:pt>
                <c:pt idx="42">
                  <c:v>77.739999999999995</c:v>
                </c:pt>
                <c:pt idx="43">
                  <c:v>77.739999999999995</c:v>
                </c:pt>
                <c:pt idx="44">
                  <c:v>77.760000000000005</c:v>
                </c:pt>
                <c:pt idx="45">
                  <c:v>77.540000000000006</c:v>
                </c:pt>
                <c:pt idx="46">
                  <c:v>77.48</c:v>
                </c:pt>
                <c:pt idx="47">
                  <c:v>77.489999999999995</c:v>
                </c:pt>
                <c:pt idx="48">
                  <c:v>77.459999999999994</c:v>
                </c:pt>
                <c:pt idx="49">
                  <c:v>77.47</c:v>
                </c:pt>
                <c:pt idx="50">
                  <c:v>77.83</c:v>
                </c:pt>
                <c:pt idx="51">
                  <c:v>78.36</c:v>
                </c:pt>
                <c:pt idx="52">
                  <c:v>77.98</c:v>
                </c:pt>
                <c:pt idx="53">
                  <c:v>77.849999999999994</c:v>
                </c:pt>
                <c:pt idx="54">
                  <c:v>77.849999999999994</c:v>
                </c:pt>
                <c:pt idx="55">
                  <c:v>77.83</c:v>
                </c:pt>
                <c:pt idx="56">
                  <c:v>77.84</c:v>
                </c:pt>
                <c:pt idx="57">
                  <c:v>78.11</c:v>
                </c:pt>
                <c:pt idx="58">
                  <c:v>78.16</c:v>
                </c:pt>
                <c:pt idx="59">
                  <c:v>78.14</c:v>
                </c:pt>
                <c:pt idx="60">
                  <c:v>78.099999999999994</c:v>
                </c:pt>
                <c:pt idx="61">
                  <c:v>78.099999999999994</c:v>
                </c:pt>
                <c:pt idx="62">
                  <c:v>78.08</c:v>
                </c:pt>
                <c:pt idx="63">
                  <c:v>78.08</c:v>
                </c:pt>
                <c:pt idx="64">
                  <c:v>78.08</c:v>
                </c:pt>
                <c:pt idx="65">
                  <c:v>78.09</c:v>
                </c:pt>
                <c:pt idx="66">
                  <c:v>78.09</c:v>
                </c:pt>
                <c:pt idx="67">
                  <c:v>78.099999999999994</c:v>
                </c:pt>
                <c:pt idx="68">
                  <c:v>78.11</c:v>
                </c:pt>
                <c:pt idx="69">
                  <c:v>78.12</c:v>
                </c:pt>
                <c:pt idx="70">
                  <c:v>78.11</c:v>
                </c:pt>
                <c:pt idx="71">
                  <c:v>78.12</c:v>
                </c:pt>
                <c:pt idx="72">
                  <c:v>78.12</c:v>
                </c:pt>
              </c:numCache>
            </c:numRef>
          </c:xVal>
          <c:yVal>
            <c:numRef>
              <c:f>'sjr195.1opt1'!$C$8:$C$80</c:f>
              <c:numCache>
                <c:formatCode>General</c:formatCode>
                <c:ptCount val="73"/>
                <c:pt idx="0">
                  <c:v>0.40200000000000002</c:v>
                </c:pt>
                <c:pt idx="1">
                  <c:v>2.3839999999999999</c:v>
                </c:pt>
                <c:pt idx="2">
                  <c:v>2.4020000000000001</c:v>
                </c:pt>
                <c:pt idx="3">
                  <c:v>2.9750000000000001</c:v>
                </c:pt>
                <c:pt idx="4">
                  <c:v>3.0230000000000001</c:v>
                </c:pt>
                <c:pt idx="5">
                  <c:v>3.0939999999999999</c:v>
                </c:pt>
                <c:pt idx="6">
                  <c:v>3.0350000000000001</c:v>
                </c:pt>
                <c:pt idx="7">
                  <c:v>3.0459999999999998</c:v>
                </c:pt>
                <c:pt idx="8">
                  <c:v>2.9740000000000002</c:v>
                </c:pt>
                <c:pt idx="9">
                  <c:v>2.9020000000000001</c:v>
                </c:pt>
                <c:pt idx="10">
                  <c:v>2.964</c:v>
                </c:pt>
                <c:pt idx="11">
                  <c:v>2.9750000000000001</c:v>
                </c:pt>
                <c:pt idx="12">
                  <c:v>3.0179999999999998</c:v>
                </c:pt>
                <c:pt idx="13">
                  <c:v>1.1140000000000001</c:v>
                </c:pt>
                <c:pt idx="14">
                  <c:v>2.2549999999999999</c:v>
                </c:pt>
                <c:pt idx="15">
                  <c:v>2.0939999999999999</c:v>
                </c:pt>
                <c:pt idx="16">
                  <c:v>2.5990000000000002</c:v>
                </c:pt>
                <c:pt idx="17">
                  <c:v>1.573</c:v>
                </c:pt>
                <c:pt idx="18">
                  <c:v>3.6429999999999998</c:v>
                </c:pt>
                <c:pt idx="19">
                  <c:v>4.1219999999999999</c:v>
                </c:pt>
                <c:pt idx="20">
                  <c:v>4.0590000000000002</c:v>
                </c:pt>
                <c:pt idx="21">
                  <c:v>4.3170000000000002</c:v>
                </c:pt>
                <c:pt idx="22">
                  <c:v>4.2270000000000003</c:v>
                </c:pt>
                <c:pt idx="23">
                  <c:v>4.4550000000000001</c:v>
                </c:pt>
                <c:pt idx="24">
                  <c:v>4.8</c:v>
                </c:pt>
                <c:pt idx="25">
                  <c:v>4.6790000000000003</c:v>
                </c:pt>
                <c:pt idx="26">
                  <c:v>4.6580000000000004</c:v>
                </c:pt>
                <c:pt idx="27">
                  <c:v>4.72</c:v>
                </c:pt>
                <c:pt idx="28">
                  <c:v>4.8150000000000004</c:v>
                </c:pt>
                <c:pt idx="29">
                  <c:v>4.9260000000000002</c:v>
                </c:pt>
                <c:pt idx="30">
                  <c:v>5.0359999999999996</c:v>
                </c:pt>
                <c:pt idx="31">
                  <c:v>5.08</c:v>
                </c:pt>
                <c:pt idx="32">
                  <c:v>5.1719999999999997</c:v>
                </c:pt>
                <c:pt idx="33">
                  <c:v>5.2309999999999999</c:v>
                </c:pt>
                <c:pt idx="34">
                  <c:v>5.2380000000000004</c:v>
                </c:pt>
                <c:pt idx="35">
                  <c:v>5.2779999999999996</c:v>
                </c:pt>
                <c:pt idx="36">
                  <c:v>5.2350000000000003</c:v>
                </c:pt>
                <c:pt idx="37">
                  <c:v>5.274</c:v>
                </c:pt>
                <c:pt idx="38">
                  <c:v>5.3140000000000001</c:v>
                </c:pt>
                <c:pt idx="39">
                  <c:v>5.2869999999999999</c:v>
                </c:pt>
                <c:pt idx="40">
                  <c:v>5.26</c:v>
                </c:pt>
                <c:pt idx="41">
                  <c:v>5.298</c:v>
                </c:pt>
                <c:pt idx="42">
                  <c:v>5.22</c:v>
                </c:pt>
                <c:pt idx="43">
                  <c:v>5.3250000000000002</c:v>
                </c:pt>
                <c:pt idx="44">
                  <c:v>5.5129999999999999</c:v>
                </c:pt>
                <c:pt idx="45">
                  <c:v>5.5019999999999998</c:v>
                </c:pt>
                <c:pt idx="46">
                  <c:v>5.5069999999999997</c:v>
                </c:pt>
                <c:pt idx="47">
                  <c:v>5.23</c:v>
                </c:pt>
                <c:pt idx="48">
                  <c:v>5.07</c:v>
                </c:pt>
                <c:pt idx="49">
                  <c:v>4.7779999999999996</c:v>
                </c:pt>
                <c:pt idx="50">
                  <c:v>4.2030000000000003</c:v>
                </c:pt>
                <c:pt idx="51">
                  <c:v>4.3250000000000002</c:v>
                </c:pt>
                <c:pt idx="52">
                  <c:v>4.4269999999999996</c:v>
                </c:pt>
                <c:pt idx="53">
                  <c:v>4.3419999999999996</c:v>
                </c:pt>
                <c:pt idx="54">
                  <c:v>4.258</c:v>
                </c:pt>
                <c:pt idx="55">
                  <c:v>4.2080000000000002</c:v>
                </c:pt>
                <c:pt idx="56">
                  <c:v>4.1920000000000002</c:v>
                </c:pt>
                <c:pt idx="57">
                  <c:v>4.125</c:v>
                </c:pt>
                <c:pt idx="58">
                  <c:v>4.1420000000000003</c:v>
                </c:pt>
                <c:pt idx="59">
                  <c:v>4.1429999999999998</c:v>
                </c:pt>
                <c:pt idx="60">
                  <c:v>4.125</c:v>
                </c:pt>
                <c:pt idx="61">
                  <c:v>4.1740000000000004</c:v>
                </c:pt>
                <c:pt idx="62">
                  <c:v>4.2229999999999999</c:v>
                </c:pt>
                <c:pt idx="63">
                  <c:v>4.1379999999999999</c:v>
                </c:pt>
                <c:pt idx="64">
                  <c:v>4.1369999999999996</c:v>
                </c:pt>
                <c:pt idx="65">
                  <c:v>4.1689999999999996</c:v>
                </c:pt>
                <c:pt idx="66">
                  <c:v>4.1669999999999998</c:v>
                </c:pt>
                <c:pt idx="67">
                  <c:v>4.1660000000000004</c:v>
                </c:pt>
                <c:pt idx="68">
                  <c:v>4.165</c:v>
                </c:pt>
                <c:pt idx="69">
                  <c:v>4.1639999999999997</c:v>
                </c:pt>
                <c:pt idx="70">
                  <c:v>4.1790000000000003</c:v>
                </c:pt>
                <c:pt idx="71">
                  <c:v>4.1779999999999999</c:v>
                </c:pt>
                <c:pt idx="72">
                  <c:v>4.1769999999999996</c:v>
                </c:pt>
              </c:numCache>
            </c:numRef>
          </c:yVal>
        </c:ser>
        <c:axId val="71916928"/>
        <c:axId val="71955968"/>
      </c:scatterChart>
      <c:valAx>
        <c:axId val="71916928"/>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71955968"/>
        <c:crosses val="autoZero"/>
        <c:crossBetween val="midCat"/>
      </c:valAx>
      <c:valAx>
        <c:axId val="71955968"/>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7191692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195.1:</a:t>
            </a:r>
            <a:r>
              <a:rPr lang="en-US" baseline="0"/>
              <a:t>  Conductivity profile</a:t>
            </a:r>
            <a:endParaRPr lang="en-US"/>
          </a:p>
        </c:rich>
      </c:tx>
      <c:layout/>
    </c:title>
    <c:plotArea>
      <c:layout/>
      <c:scatterChart>
        <c:scatterStyle val="lineMarker"/>
        <c:ser>
          <c:idx val="0"/>
          <c:order val="0"/>
          <c:spPr>
            <a:ln w="28575">
              <a:noFill/>
            </a:ln>
          </c:spPr>
          <c:xVal>
            <c:numRef>
              <c:f>'sjr195.1opt1'!$E$8:$E$80</c:f>
              <c:numCache>
                <c:formatCode>General</c:formatCode>
                <c:ptCount val="73"/>
                <c:pt idx="0">
                  <c:v>1015</c:v>
                </c:pt>
                <c:pt idx="1">
                  <c:v>1015</c:v>
                </c:pt>
                <c:pt idx="2">
                  <c:v>1016</c:v>
                </c:pt>
                <c:pt idx="3">
                  <c:v>1019</c:v>
                </c:pt>
                <c:pt idx="4">
                  <c:v>1019</c:v>
                </c:pt>
                <c:pt idx="5">
                  <c:v>1020</c:v>
                </c:pt>
                <c:pt idx="6">
                  <c:v>1016</c:v>
                </c:pt>
                <c:pt idx="7">
                  <c:v>1019</c:v>
                </c:pt>
                <c:pt idx="8">
                  <c:v>1015</c:v>
                </c:pt>
                <c:pt idx="9">
                  <c:v>1004</c:v>
                </c:pt>
                <c:pt idx="10">
                  <c:v>1018</c:v>
                </c:pt>
                <c:pt idx="11">
                  <c:v>1016</c:v>
                </c:pt>
                <c:pt idx="12">
                  <c:v>1018</c:v>
                </c:pt>
                <c:pt idx="13">
                  <c:v>1021</c:v>
                </c:pt>
                <c:pt idx="14">
                  <c:v>1018</c:v>
                </c:pt>
                <c:pt idx="15">
                  <c:v>1019</c:v>
                </c:pt>
                <c:pt idx="16">
                  <c:v>1017</c:v>
                </c:pt>
                <c:pt idx="17">
                  <c:v>1014</c:v>
                </c:pt>
                <c:pt idx="18">
                  <c:v>1020</c:v>
                </c:pt>
                <c:pt idx="19">
                  <c:v>1006</c:v>
                </c:pt>
                <c:pt idx="20">
                  <c:v>1022</c:v>
                </c:pt>
                <c:pt idx="21">
                  <c:v>983.6</c:v>
                </c:pt>
                <c:pt idx="22">
                  <c:v>1025</c:v>
                </c:pt>
                <c:pt idx="23">
                  <c:v>938.9</c:v>
                </c:pt>
                <c:pt idx="24">
                  <c:v>965.5</c:v>
                </c:pt>
                <c:pt idx="25">
                  <c:v>928.6</c:v>
                </c:pt>
                <c:pt idx="26">
                  <c:v>935</c:v>
                </c:pt>
                <c:pt idx="27">
                  <c:v>937.7</c:v>
                </c:pt>
                <c:pt idx="28">
                  <c:v>939.6</c:v>
                </c:pt>
                <c:pt idx="29">
                  <c:v>941.3</c:v>
                </c:pt>
                <c:pt idx="30">
                  <c:v>942.6</c:v>
                </c:pt>
                <c:pt idx="31">
                  <c:v>943.7</c:v>
                </c:pt>
                <c:pt idx="32">
                  <c:v>935</c:v>
                </c:pt>
                <c:pt idx="33">
                  <c:v>927.7</c:v>
                </c:pt>
                <c:pt idx="34">
                  <c:v>920.4</c:v>
                </c:pt>
                <c:pt idx="35">
                  <c:v>911.5</c:v>
                </c:pt>
                <c:pt idx="36">
                  <c:v>911.9</c:v>
                </c:pt>
                <c:pt idx="37">
                  <c:v>911.5</c:v>
                </c:pt>
                <c:pt idx="38">
                  <c:v>908.6</c:v>
                </c:pt>
                <c:pt idx="39">
                  <c:v>908.2</c:v>
                </c:pt>
                <c:pt idx="40">
                  <c:v>907.1</c:v>
                </c:pt>
                <c:pt idx="41">
                  <c:v>907.4</c:v>
                </c:pt>
                <c:pt idx="42">
                  <c:v>966.3</c:v>
                </c:pt>
                <c:pt idx="43">
                  <c:v>962.6</c:v>
                </c:pt>
                <c:pt idx="44">
                  <c:v>1039</c:v>
                </c:pt>
                <c:pt idx="45">
                  <c:v>1043</c:v>
                </c:pt>
                <c:pt idx="46">
                  <c:v>1046</c:v>
                </c:pt>
                <c:pt idx="47">
                  <c:v>1046</c:v>
                </c:pt>
                <c:pt idx="48">
                  <c:v>1047</c:v>
                </c:pt>
                <c:pt idx="49">
                  <c:v>1047</c:v>
                </c:pt>
                <c:pt idx="50">
                  <c:v>1043</c:v>
                </c:pt>
                <c:pt idx="51">
                  <c:v>1037</c:v>
                </c:pt>
                <c:pt idx="52">
                  <c:v>1041</c:v>
                </c:pt>
                <c:pt idx="53">
                  <c:v>1043</c:v>
                </c:pt>
                <c:pt idx="54">
                  <c:v>1043</c:v>
                </c:pt>
                <c:pt idx="55">
                  <c:v>1043</c:v>
                </c:pt>
                <c:pt idx="56">
                  <c:v>1043</c:v>
                </c:pt>
                <c:pt idx="57">
                  <c:v>1040</c:v>
                </c:pt>
                <c:pt idx="58">
                  <c:v>1040</c:v>
                </c:pt>
                <c:pt idx="59">
                  <c:v>1040</c:v>
                </c:pt>
                <c:pt idx="60">
                  <c:v>1041</c:v>
                </c:pt>
                <c:pt idx="61">
                  <c:v>1041</c:v>
                </c:pt>
                <c:pt idx="62">
                  <c:v>1041</c:v>
                </c:pt>
                <c:pt idx="63">
                  <c:v>1042</c:v>
                </c:pt>
                <c:pt idx="64">
                  <c:v>1042</c:v>
                </c:pt>
                <c:pt idx="65">
                  <c:v>1042</c:v>
                </c:pt>
                <c:pt idx="66">
                  <c:v>1042</c:v>
                </c:pt>
                <c:pt idx="67">
                  <c:v>1042</c:v>
                </c:pt>
                <c:pt idx="68">
                  <c:v>1042</c:v>
                </c:pt>
                <c:pt idx="69">
                  <c:v>1042</c:v>
                </c:pt>
                <c:pt idx="70">
                  <c:v>1042</c:v>
                </c:pt>
                <c:pt idx="71">
                  <c:v>1042</c:v>
                </c:pt>
                <c:pt idx="72">
                  <c:v>1042</c:v>
                </c:pt>
              </c:numCache>
            </c:numRef>
          </c:xVal>
          <c:yVal>
            <c:numRef>
              <c:f>'sjr195.1opt1'!$C$8:$C$80</c:f>
              <c:numCache>
                <c:formatCode>General</c:formatCode>
                <c:ptCount val="73"/>
                <c:pt idx="0">
                  <c:v>0.40200000000000002</c:v>
                </c:pt>
                <c:pt idx="1">
                  <c:v>2.3839999999999999</c:v>
                </c:pt>
                <c:pt idx="2">
                  <c:v>2.4020000000000001</c:v>
                </c:pt>
                <c:pt idx="3">
                  <c:v>2.9750000000000001</c:v>
                </c:pt>
                <c:pt idx="4">
                  <c:v>3.0230000000000001</c:v>
                </c:pt>
                <c:pt idx="5">
                  <c:v>3.0939999999999999</c:v>
                </c:pt>
                <c:pt idx="6">
                  <c:v>3.0350000000000001</c:v>
                </c:pt>
                <c:pt idx="7">
                  <c:v>3.0459999999999998</c:v>
                </c:pt>
                <c:pt idx="8">
                  <c:v>2.9740000000000002</c:v>
                </c:pt>
                <c:pt idx="9">
                  <c:v>2.9020000000000001</c:v>
                </c:pt>
                <c:pt idx="10">
                  <c:v>2.964</c:v>
                </c:pt>
                <c:pt idx="11">
                  <c:v>2.9750000000000001</c:v>
                </c:pt>
                <c:pt idx="12">
                  <c:v>3.0179999999999998</c:v>
                </c:pt>
                <c:pt idx="13">
                  <c:v>1.1140000000000001</c:v>
                </c:pt>
                <c:pt idx="14">
                  <c:v>2.2549999999999999</c:v>
                </c:pt>
                <c:pt idx="15">
                  <c:v>2.0939999999999999</c:v>
                </c:pt>
                <c:pt idx="16">
                  <c:v>2.5990000000000002</c:v>
                </c:pt>
                <c:pt idx="17">
                  <c:v>1.573</c:v>
                </c:pt>
                <c:pt idx="18">
                  <c:v>3.6429999999999998</c:v>
                </c:pt>
                <c:pt idx="19">
                  <c:v>4.1219999999999999</c:v>
                </c:pt>
                <c:pt idx="20">
                  <c:v>4.0590000000000002</c:v>
                </c:pt>
                <c:pt idx="21">
                  <c:v>4.3170000000000002</c:v>
                </c:pt>
                <c:pt idx="22">
                  <c:v>4.2270000000000003</c:v>
                </c:pt>
                <c:pt idx="23">
                  <c:v>4.4550000000000001</c:v>
                </c:pt>
                <c:pt idx="24">
                  <c:v>4.8</c:v>
                </c:pt>
                <c:pt idx="25">
                  <c:v>4.6790000000000003</c:v>
                </c:pt>
                <c:pt idx="26">
                  <c:v>4.6580000000000004</c:v>
                </c:pt>
                <c:pt idx="27">
                  <c:v>4.72</c:v>
                </c:pt>
                <c:pt idx="28">
                  <c:v>4.8150000000000004</c:v>
                </c:pt>
                <c:pt idx="29">
                  <c:v>4.9260000000000002</c:v>
                </c:pt>
                <c:pt idx="30">
                  <c:v>5.0359999999999996</c:v>
                </c:pt>
                <c:pt idx="31">
                  <c:v>5.08</c:v>
                </c:pt>
                <c:pt idx="32">
                  <c:v>5.1719999999999997</c:v>
                </c:pt>
                <c:pt idx="33">
                  <c:v>5.2309999999999999</c:v>
                </c:pt>
                <c:pt idx="34">
                  <c:v>5.2380000000000004</c:v>
                </c:pt>
                <c:pt idx="35">
                  <c:v>5.2779999999999996</c:v>
                </c:pt>
                <c:pt idx="36">
                  <c:v>5.2350000000000003</c:v>
                </c:pt>
                <c:pt idx="37">
                  <c:v>5.274</c:v>
                </c:pt>
                <c:pt idx="38">
                  <c:v>5.3140000000000001</c:v>
                </c:pt>
                <c:pt idx="39">
                  <c:v>5.2869999999999999</c:v>
                </c:pt>
                <c:pt idx="40">
                  <c:v>5.26</c:v>
                </c:pt>
                <c:pt idx="41">
                  <c:v>5.298</c:v>
                </c:pt>
                <c:pt idx="42">
                  <c:v>5.22</c:v>
                </c:pt>
                <c:pt idx="43">
                  <c:v>5.3250000000000002</c:v>
                </c:pt>
                <c:pt idx="44">
                  <c:v>5.5129999999999999</c:v>
                </c:pt>
                <c:pt idx="45">
                  <c:v>5.5019999999999998</c:v>
                </c:pt>
                <c:pt idx="46">
                  <c:v>5.5069999999999997</c:v>
                </c:pt>
                <c:pt idx="47">
                  <c:v>5.23</c:v>
                </c:pt>
                <c:pt idx="48">
                  <c:v>5.07</c:v>
                </c:pt>
                <c:pt idx="49">
                  <c:v>4.7779999999999996</c:v>
                </c:pt>
                <c:pt idx="50">
                  <c:v>4.2030000000000003</c:v>
                </c:pt>
                <c:pt idx="51">
                  <c:v>4.3250000000000002</c:v>
                </c:pt>
                <c:pt idx="52">
                  <c:v>4.4269999999999996</c:v>
                </c:pt>
                <c:pt idx="53">
                  <c:v>4.3419999999999996</c:v>
                </c:pt>
                <c:pt idx="54">
                  <c:v>4.258</c:v>
                </c:pt>
                <c:pt idx="55">
                  <c:v>4.2080000000000002</c:v>
                </c:pt>
                <c:pt idx="56">
                  <c:v>4.1920000000000002</c:v>
                </c:pt>
                <c:pt idx="57">
                  <c:v>4.125</c:v>
                </c:pt>
                <c:pt idx="58">
                  <c:v>4.1420000000000003</c:v>
                </c:pt>
                <c:pt idx="59">
                  <c:v>4.1429999999999998</c:v>
                </c:pt>
                <c:pt idx="60">
                  <c:v>4.125</c:v>
                </c:pt>
                <c:pt idx="61">
                  <c:v>4.1740000000000004</c:v>
                </c:pt>
                <c:pt idx="62">
                  <c:v>4.2229999999999999</c:v>
                </c:pt>
                <c:pt idx="63">
                  <c:v>4.1379999999999999</c:v>
                </c:pt>
                <c:pt idx="64">
                  <c:v>4.1369999999999996</c:v>
                </c:pt>
                <c:pt idx="65">
                  <c:v>4.1689999999999996</c:v>
                </c:pt>
                <c:pt idx="66">
                  <c:v>4.1669999999999998</c:v>
                </c:pt>
                <c:pt idx="67">
                  <c:v>4.1660000000000004</c:v>
                </c:pt>
                <c:pt idx="68">
                  <c:v>4.165</c:v>
                </c:pt>
                <c:pt idx="69">
                  <c:v>4.1639999999999997</c:v>
                </c:pt>
                <c:pt idx="70">
                  <c:v>4.1790000000000003</c:v>
                </c:pt>
                <c:pt idx="71">
                  <c:v>4.1779999999999999</c:v>
                </c:pt>
                <c:pt idx="72">
                  <c:v>4.1769999999999996</c:v>
                </c:pt>
              </c:numCache>
            </c:numRef>
          </c:yVal>
        </c:ser>
        <c:axId val="71951488"/>
        <c:axId val="71953408"/>
      </c:scatterChart>
      <c:valAx>
        <c:axId val="71951488"/>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71953408"/>
        <c:crosses val="autoZero"/>
        <c:crossBetween val="midCat"/>
      </c:valAx>
      <c:valAx>
        <c:axId val="71953408"/>
        <c:scaling>
          <c:orientation val="minMax"/>
        </c:scaling>
        <c:axPos val="l"/>
        <c:title>
          <c:tx>
            <c:rich>
              <a:bodyPr/>
              <a:lstStyle/>
              <a:p>
                <a:pPr>
                  <a:defRPr/>
                </a:pPr>
                <a:r>
                  <a:rPr lang="en-US"/>
                  <a:t>Water depth, ft</a:t>
                </a:r>
              </a:p>
            </c:rich>
          </c:tx>
          <c:layout/>
        </c:title>
        <c:numFmt formatCode="General" sourceLinked="1"/>
        <c:majorTickMark val="none"/>
        <c:tickLblPos val="nextTo"/>
        <c:crossAx val="7195148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194.05 opt1:  Water temperature profile</a:t>
            </a:r>
          </a:p>
        </c:rich>
      </c:tx>
      <c:layout/>
    </c:title>
    <c:plotArea>
      <c:layout/>
      <c:scatterChart>
        <c:scatterStyle val="lineMarker"/>
        <c:ser>
          <c:idx val="0"/>
          <c:order val="0"/>
          <c:spPr>
            <a:ln w="28575">
              <a:noFill/>
            </a:ln>
          </c:spPr>
          <c:xVal>
            <c:numRef>
              <c:f>('sjr194.05opt1'!$B$8:$B$21,'sjr194.05opt1'!$B$23:$B$64)</c:f>
              <c:numCache>
                <c:formatCode>General</c:formatCode>
                <c:ptCount val="56"/>
                <c:pt idx="0">
                  <c:v>78.86</c:v>
                </c:pt>
                <c:pt idx="1">
                  <c:v>78.790000000000006</c:v>
                </c:pt>
                <c:pt idx="2">
                  <c:v>78.650000000000006</c:v>
                </c:pt>
                <c:pt idx="3">
                  <c:v>78.8</c:v>
                </c:pt>
                <c:pt idx="4">
                  <c:v>78.790000000000006</c:v>
                </c:pt>
                <c:pt idx="5">
                  <c:v>78.8</c:v>
                </c:pt>
                <c:pt idx="6">
                  <c:v>78.760000000000005</c:v>
                </c:pt>
                <c:pt idx="7">
                  <c:v>78.790000000000006</c:v>
                </c:pt>
                <c:pt idx="8">
                  <c:v>78.819999999999993</c:v>
                </c:pt>
                <c:pt idx="9">
                  <c:v>78.760000000000005</c:v>
                </c:pt>
                <c:pt idx="10">
                  <c:v>78.569999999999993</c:v>
                </c:pt>
                <c:pt idx="11">
                  <c:v>78.489999999999995</c:v>
                </c:pt>
                <c:pt idx="12">
                  <c:v>78.290000000000006</c:v>
                </c:pt>
                <c:pt idx="13">
                  <c:v>78.02</c:v>
                </c:pt>
                <c:pt idx="14">
                  <c:v>78.010000000000005</c:v>
                </c:pt>
                <c:pt idx="15">
                  <c:v>77.78</c:v>
                </c:pt>
                <c:pt idx="16">
                  <c:v>77.7</c:v>
                </c:pt>
                <c:pt idx="17">
                  <c:v>77.64</c:v>
                </c:pt>
                <c:pt idx="18">
                  <c:v>77.59</c:v>
                </c:pt>
                <c:pt idx="19">
                  <c:v>77.41</c:v>
                </c:pt>
                <c:pt idx="20">
                  <c:v>77.17</c:v>
                </c:pt>
                <c:pt idx="21">
                  <c:v>76.989999999999995</c:v>
                </c:pt>
                <c:pt idx="22">
                  <c:v>76.89</c:v>
                </c:pt>
                <c:pt idx="23">
                  <c:v>76.709999999999994</c:v>
                </c:pt>
                <c:pt idx="24">
                  <c:v>76.77</c:v>
                </c:pt>
                <c:pt idx="25">
                  <c:v>76.61</c:v>
                </c:pt>
                <c:pt idx="26">
                  <c:v>76.48</c:v>
                </c:pt>
                <c:pt idx="27">
                  <c:v>76.36</c:v>
                </c:pt>
                <c:pt idx="28">
                  <c:v>76.37</c:v>
                </c:pt>
                <c:pt idx="29">
                  <c:v>76.349999999999994</c:v>
                </c:pt>
                <c:pt idx="30">
                  <c:v>76.38</c:v>
                </c:pt>
                <c:pt idx="31">
                  <c:v>76.37</c:v>
                </c:pt>
                <c:pt idx="32">
                  <c:v>76.349999999999994</c:v>
                </c:pt>
                <c:pt idx="33">
                  <c:v>76.5</c:v>
                </c:pt>
                <c:pt idx="34">
                  <c:v>76.180000000000007</c:v>
                </c:pt>
                <c:pt idx="35">
                  <c:v>76.28</c:v>
                </c:pt>
                <c:pt idx="36">
                  <c:v>76.33</c:v>
                </c:pt>
                <c:pt idx="37">
                  <c:v>76.28</c:v>
                </c:pt>
                <c:pt idx="38">
                  <c:v>76.27</c:v>
                </c:pt>
                <c:pt idx="39">
                  <c:v>76.39</c:v>
                </c:pt>
                <c:pt idx="40">
                  <c:v>76.290000000000006</c:v>
                </c:pt>
                <c:pt idx="41">
                  <c:v>76.239999999999995</c:v>
                </c:pt>
                <c:pt idx="42">
                  <c:v>76.239999999999995</c:v>
                </c:pt>
                <c:pt idx="43">
                  <c:v>76.180000000000007</c:v>
                </c:pt>
                <c:pt idx="44">
                  <c:v>76.12</c:v>
                </c:pt>
                <c:pt idx="45">
                  <c:v>76.12</c:v>
                </c:pt>
                <c:pt idx="46">
                  <c:v>76.12</c:v>
                </c:pt>
                <c:pt idx="47">
                  <c:v>76.12</c:v>
                </c:pt>
                <c:pt idx="48">
                  <c:v>76.13</c:v>
                </c:pt>
                <c:pt idx="49">
                  <c:v>76.13</c:v>
                </c:pt>
                <c:pt idx="50">
                  <c:v>76.17</c:v>
                </c:pt>
                <c:pt idx="51">
                  <c:v>76.540000000000006</c:v>
                </c:pt>
                <c:pt idx="52">
                  <c:v>78.98</c:v>
                </c:pt>
                <c:pt idx="53">
                  <c:v>79.33</c:v>
                </c:pt>
                <c:pt idx="54">
                  <c:v>79.13</c:v>
                </c:pt>
                <c:pt idx="55">
                  <c:v>79.12</c:v>
                </c:pt>
              </c:numCache>
            </c:numRef>
          </c:xVal>
          <c:yVal>
            <c:numRef>
              <c:f>('sjr194.05opt1'!$C$8:$C$21,'sjr194.05opt1'!$C$23:$C$64)</c:f>
              <c:numCache>
                <c:formatCode>General</c:formatCode>
                <c:ptCount val="56"/>
                <c:pt idx="0">
                  <c:v>0.34799999999999998</c:v>
                </c:pt>
                <c:pt idx="1">
                  <c:v>1.044</c:v>
                </c:pt>
                <c:pt idx="2">
                  <c:v>1.9570000000000001</c:v>
                </c:pt>
                <c:pt idx="3">
                  <c:v>2.42</c:v>
                </c:pt>
                <c:pt idx="4">
                  <c:v>2.5019999999999998</c:v>
                </c:pt>
                <c:pt idx="5">
                  <c:v>2.419</c:v>
                </c:pt>
                <c:pt idx="6">
                  <c:v>2.2879999999999998</c:v>
                </c:pt>
                <c:pt idx="7">
                  <c:v>2.3090000000000002</c:v>
                </c:pt>
                <c:pt idx="8">
                  <c:v>2.5470000000000002</c:v>
                </c:pt>
                <c:pt idx="9">
                  <c:v>2.669</c:v>
                </c:pt>
                <c:pt idx="10">
                  <c:v>3.36</c:v>
                </c:pt>
                <c:pt idx="11">
                  <c:v>3.8839999999999999</c:v>
                </c:pt>
                <c:pt idx="12">
                  <c:v>4.1959999999999997</c:v>
                </c:pt>
                <c:pt idx="13">
                  <c:v>4.1779999999999999</c:v>
                </c:pt>
                <c:pt idx="14">
                  <c:v>4.7110000000000003</c:v>
                </c:pt>
                <c:pt idx="15">
                  <c:v>5.0419999999999998</c:v>
                </c:pt>
                <c:pt idx="16">
                  <c:v>4.3449999999999998</c:v>
                </c:pt>
                <c:pt idx="17">
                  <c:v>4.6840000000000002</c:v>
                </c:pt>
                <c:pt idx="18">
                  <c:v>5.375</c:v>
                </c:pt>
                <c:pt idx="19">
                  <c:v>5.0839999999999996</c:v>
                </c:pt>
                <c:pt idx="20">
                  <c:v>5.9909999999999997</c:v>
                </c:pt>
                <c:pt idx="21">
                  <c:v>6.0519999999999996</c:v>
                </c:pt>
                <c:pt idx="22">
                  <c:v>6.6639999999999997</c:v>
                </c:pt>
                <c:pt idx="23">
                  <c:v>6.6769999999999996</c:v>
                </c:pt>
                <c:pt idx="24">
                  <c:v>6.8730000000000002</c:v>
                </c:pt>
                <c:pt idx="25">
                  <c:v>6.9870000000000001</c:v>
                </c:pt>
                <c:pt idx="26">
                  <c:v>6.3330000000000002</c:v>
                </c:pt>
                <c:pt idx="27">
                  <c:v>6.7949999999999999</c:v>
                </c:pt>
                <c:pt idx="28">
                  <c:v>6.907</c:v>
                </c:pt>
                <c:pt idx="29">
                  <c:v>6.9509999999999996</c:v>
                </c:pt>
                <c:pt idx="30">
                  <c:v>6.976</c:v>
                </c:pt>
                <c:pt idx="31">
                  <c:v>6.883</c:v>
                </c:pt>
                <c:pt idx="32">
                  <c:v>7.0229999999999997</c:v>
                </c:pt>
                <c:pt idx="33">
                  <c:v>7.1790000000000003</c:v>
                </c:pt>
                <c:pt idx="34">
                  <c:v>7.4189999999999996</c:v>
                </c:pt>
                <c:pt idx="35">
                  <c:v>7.3579999999999997</c:v>
                </c:pt>
                <c:pt idx="36">
                  <c:v>7.5149999999999997</c:v>
                </c:pt>
                <c:pt idx="37">
                  <c:v>7.57</c:v>
                </c:pt>
                <c:pt idx="38">
                  <c:v>5.8949999999999996</c:v>
                </c:pt>
                <c:pt idx="39">
                  <c:v>6.8330000000000002</c:v>
                </c:pt>
                <c:pt idx="40">
                  <c:v>7.4710000000000001</c:v>
                </c:pt>
                <c:pt idx="41">
                  <c:v>7.4589999999999996</c:v>
                </c:pt>
                <c:pt idx="42">
                  <c:v>7.4619999999999997</c:v>
                </c:pt>
                <c:pt idx="43">
                  <c:v>7.4829999999999997</c:v>
                </c:pt>
                <c:pt idx="44">
                  <c:v>7.4210000000000003</c:v>
                </c:pt>
                <c:pt idx="45">
                  <c:v>7.41</c:v>
                </c:pt>
                <c:pt idx="46">
                  <c:v>7.3819999999999997</c:v>
                </c:pt>
                <c:pt idx="47">
                  <c:v>7.3529999999999998</c:v>
                </c:pt>
                <c:pt idx="48">
                  <c:v>7.3410000000000002</c:v>
                </c:pt>
                <c:pt idx="49">
                  <c:v>7.3440000000000003</c:v>
                </c:pt>
                <c:pt idx="50">
                  <c:v>7.3639999999999999</c:v>
                </c:pt>
                <c:pt idx="51">
                  <c:v>5.3019999999999996</c:v>
                </c:pt>
                <c:pt idx="52">
                  <c:v>0.82099999999999995</c:v>
                </c:pt>
                <c:pt idx="53">
                  <c:v>0.50800000000000001</c:v>
                </c:pt>
                <c:pt idx="54">
                  <c:v>0.61499999999999999</c:v>
                </c:pt>
                <c:pt idx="55">
                  <c:v>0.73399999999999999</c:v>
                </c:pt>
              </c:numCache>
            </c:numRef>
          </c:yVal>
        </c:ser>
        <c:axId val="71998464"/>
        <c:axId val="72066176"/>
      </c:scatterChart>
      <c:valAx>
        <c:axId val="71998464"/>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72066176"/>
        <c:crosses val="autoZero"/>
        <c:crossBetween val="midCat"/>
      </c:valAx>
      <c:valAx>
        <c:axId val="72066176"/>
        <c:scaling>
          <c:orientation val="minMax"/>
        </c:scaling>
        <c:axPos val="l"/>
        <c:title>
          <c:tx>
            <c:rich>
              <a:bodyPr/>
              <a:lstStyle/>
              <a:p>
                <a:pPr>
                  <a:defRPr/>
                </a:pPr>
                <a:r>
                  <a:rPr lang="en-US"/>
                  <a:t>Water depth, ft</a:t>
                </a:r>
              </a:p>
            </c:rich>
          </c:tx>
          <c:layout/>
        </c:title>
        <c:numFmt formatCode="General" sourceLinked="1"/>
        <c:majorTickMark val="none"/>
        <c:tickLblPos val="nextTo"/>
        <c:crossAx val="71998464"/>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194.05 opt1:  Conductivity</a:t>
            </a:r>
            <a:r>
              <a:rPr lang="en-US" baseline="0"/>
              <a:t> profile</a:t>
            </a:r>
            <a:endParaRPr lang="en-US"/>
          </a:p>
        </c:rich>
      </c:tx>
      <c:layout/>
    </c:title>
    <c:plotArea>
      <c:layout/>
      <c:scatterChart>
        <c:scatterStyle val="lineMarker"/>
        <c:ser>
          <c:idx val="0"/>
          <c:order val="0"/>
          <c:spPr>
            <a:ln w="28575">
              <a:noFill/>
            </a:ln>
          </c:spPr>
          <c:xVal>
            <c:numRef>
              <c:f>('sjr194.05opt1'!$E$8:$E$21,'sjr194.05opt1'!$E$23:$E$64)</c:f>
              <c:numCache>
                <c:formatCode>General</c:formatCode>
                <c:ptCount val="56"/>
                <c:pt idx="0">
                  <c:v>983.3</c:v>
                </c:pt>
                <c:pt idx="1">
                  <c:v>983.4</c:v>
                </c:pt>
                <c:pt idx="2">
                  <c:v>984.6</c:v>
                </c:pt>
                <c:pt idx="3">
                  <c:v>983.6</c:v>
                </c:pt>
                <c:pt idx="4">
                  <c:v>983.9</c:v>
                </c:pt>
                <c:pt idx="5">
                  <c:v>983.6</c:v>
                </c:pt>
                <c:pt idx="6">
                  <c:v>984.3</c:v>
                </c:pt>
                <c:pt idx="7">
                  <c:v>984</c:v>
                </c:pt>
                <c:pt idx="8">
                  <c:v>983.7</c:v>
                </c:pt>
                <c:pt idx="9">
                  <c:v>983.4</c:v>
                </c:pt>
                <c:pt idx="10">
                  <c:v>983.2</c:v>
                </c:pt>
                <c:pt idx="11">
                  <c:v>982</c:v>
                </c:pt>
                <c:pt idx="12">
                  <c:v>980.1</c:v>
                </c:pt>
                <c:pt idx="13">
                  <c:v>984.7</c:v>
                </c:pt>
                <c:pt idx="14">
                  <c:v>983.6</c:v>
                </c:pt>
                <c:pt idx="15">
                  <c:v>984.2</c:v>
                </c:pt>
                <c:pt idx="16">
                  <c:v>984.5</c:v>
                </c:pt>
                <c:pt idx="17">
                  <c:v>984.2</c:v>
                </c:pt>
                <c:pt idx="18">
                  <c:v>984.1</c:v>
                </c:pt>
                <c:pt idx="19">
                  <c:v>985.4</c:v>
                </c:pt>
                <c:pt idx="20">
                  <c:v>984</c:v>
                </c:pt>
                <c:pt idx="21">
                  <c:v>985.6</c:v>
                </c:pt>
                <c:pt idx="22">
                  <c:v>890.2</c:v>
                </c:pt>
                <c:pt idx="23">
                  <c:v>987.7</c:v>
                </c:pt>
                <c:pt idx="24">
                  <c:v>859.5</c:v>
                </c:pt>
                <c:pt idx="25">
                  <c:v>1025</c:v>
                </c:pt>
                <c:pt idx="26">
                  <c:v>913.4</c:v>
                </c:pt>
                <c:pt idx="27">
                  <c:v>1050</c:v>
                </c:pt>
                <c:pt idx="28">
                  <c:v>1052</c:v>
                </c:pt>
                <c:pt idx="29">
                  <c:v>1054</c:v>
                </c:pt>
                <c:pt idx="30">
                  <c:v>1054</c:v>
                </c:pt>
                <c:pt idx="31">
                  <c:v>1045</c:v>
                </c:pt>
                <c:pt idx="32">
                  <c:v>1051</c:v>
                </c:pt>
                <c:pt idx="33">
                  <c:v>1014</c:v>
                </c:pt>
                <c:pt idx="34">
                  <c:v>1011</c:v>
                </c:pt>
                <c:pt idx="35">
                  <c:v>1002</c:v>
                </c:pt>
                <c:pt idx="36">
                  <c:v>978.8</c:v>
                </c:pt>
                <c:pt idx="37">
                  <c:v>975.5</c:v>
                </c:pt>
                <c:pt idx="38">
                  <c:v>988.2</c:v>
                </c:pt>
                <c:pt idx="39">
                  <c:v>987</c:v>
                </c:pt>
                <c:pt idx="40">
                  <c:v>988.6</c:v>
                </c:pt>
                <c:pt idx="41">
                  <c:v>989.4</c:v>
                </c:pt>
                <c:pt idx="42">
                  <c:v>982</c:v>
                </c:pt>
                <c:pt idx="43">
                  <c:v>984.1</c:v>
                </c:pt>
                <c:pt idx="44">
                  <c:v>989.5</c:v>
                </c:pt>
                <c:pt idx="45">
                  <c:v>986.8</c:v>
                </c:pt>
                <c:pt idx="46">
                  <c:v>988.6</c:v>
                </c:pt>
                <c:pt idx="47">
                  <c:v>989.3</c:v>
                </c:pt>
                <c:pt idx="48">
                  <c:v>990</c:v>
                </c:pt>
                <c:pt idx="49">
                  <c:v>988.9</c:v>
                </c:pt>
                <c:pt idx="50">
                  <c:v>988.1</c:v>
                </c:pt>
                <c:pt idx="51">
                  <c:v>994.9</c:v>
                </c:pt>
                <c:pt idx="52">
                  <c:v>984.5</c:v>
                </c:pt>
                <c:pt idx="53">
                  <c:v>980.3</c:v>
                </c:pt>
                <c:pt idx="54">
                  <c:v>982.1</c:v>
                </c:pt>
                <c:pt idx="55">
                  <c:v>982.2</c:v>
                </c:pt>
              </c:numCache>
            </c:numRef>
          </c:xVal>
          <c:yVal>
            <c:numRef>
              <c:f>('sjr194.05opt1'!$C$8:$C$21,'sjr194.05opt1'!$C$23:$C$64)</c:f>
              <c:numCache>
                <c:formatCode>General</c:formatCode>
                <c:ptCount val="56"/>
                <c:pt idx="0">
                  <c:v>0.34799999999999998</c:v>
                </c:pt>
                <c:pt idx="1">
                  <c:v>1.044</c:v>
                </c:pt>
                <c:pt idx="2">
                  <c:v>1.9570000000000001</c:v>
                </c:pt>
                <c:pt idx="3">
                  <c:v>2.42</c:v>
                </c:pt>
                <c:pt idx="4">
                  <c:v>2.5019999999999998</c:v>
                </c:pt>
                <c:pt idx="5">
                  <c:v>2.419</c:v>
                </c:pt>
                <c:pt idx="6">
                  <c:v>2.2879999999999998</c:v>
                </c:pt>
                <c:pt idx="7">
                  <c:v>2.3090000000000002</c:v>
                </c:pt>
                <c:pt idx="8">
                  <c:v>2.5470000000000002</c:v>
                </c:pt>
                <c:pt idx="9">
                  <c:v>2.669</c:v>
                </c:pt>
                <c:pt idx="10">
                  <c:v>3.36</c:v>
                </c:pt>
                <c:pt idx="11">
                  <c:v>3.8839999999999999</c:v>
                </c:pt>
                <c:pt idx="12">
                  <c:v>4.1959999999999997</c:v>
                </c:pt>
                <c:pt idx="13">
                  <c:v>4.1779999999999999</c:v>
                </c:pt>
                <c:pt idx="14">
                  <c:v>4.7110000000000003</c:v>
                </c:pt>
                <c:pt idx="15">
                  <c:v>5.0419999999999998</c:v>
                </c:pt>
                <c:pt idx="16">
                  <c:v>4.3449999999999998</c:v>
                </c:pt>
                <c:pt idx="17">
                  <c:v>4.6840000000000002</c:v>
                </c:pt>
                <c:pt idx="18">
                  <c:v>5.375</c:v>
                </c:pt>
                <c:pt idx="19">
                  <c:v>5.0839999999999996</c:v>
                </c:pt>
                <c:pt idx="20">
                  <c:v>5.9909999999999997</c:v>
                </c:pt>
                <c:pt idx="21">
                  <c:v>6.0519999999999996</c:v>
                </c:pt>
                <c:pt idx="22">
                  <c:v>6.6639999999999997</c:v>
                </c:pt>
                <c:pt idx="23">
                  <c:v>6.6769999999999996</c:v>
                </c:pt>
                <c:pt idx="24">
                  <c:v>6.8730000000000002</c:v>
                </c:pt>
                <c:pt idx="25">
                  <c:v>6.9870000000000001</c:v>
                </c:pt>
                <c:pt idx="26">
                  <c:v>6.3330000000000002</c:v>
                </c:pt>
                <c:pt idx="27">
                  <c:v>6.7949999999999999</c:v>
                </c:pt>
                <c:pt idx="28">
                  <c:v>6.907</c:v>
                </c:pt>
                <c:pt idx="29">
                  <c:v>6.9509999999999996</c:v>
                </c:pt>
                <c:pt idx="30">
                  <c:v>6.976</c:v>
                </c:pt>
                <c:pt idx="31">
                  <c:v>6.883</c:v>
                </c:pt>
                <c:pt idx="32">
                  <c:v>7.0229999999999997</c:v>
                </c:pt>
                <c:pt idx="33">
                  <c:v>7.1790000000000003</c:v>
                </c:pt>
                <c:pt idx="34">
                  <c:v>7.4189999999999996</c:v>
                </c:pt>
                <c:pt idx="35">
                  <c:v>7.3579999999999997</c:v>
                </c:pt>
                <c:pt idx="36">
                  <c:v>7.5149999999999997</c:v>
                </c:pt>
                <c:pt idx="37">
                  <c:v>7.57</c:v>
                </c:pt>
                <c:pt idx="38">
                  <c:v>5.8949999999999996</c:v>
                </c:pt>
                <c:pt idx="39">
                  <c:v>6.8330000000000002</c:v>
                </c:pt>
                <c:pt idx="40">
                  <c:v>7.4710000000000001</c:v>
                </c:pt>
                <c:pt idx="41">
                  <c:v>7.4589999999999996</c:v>
                </c:pt>
                <c:pt idx="42">
                  <c:v>7.4619999999999997</c:v>
                </c:pt>
                <c:pt idx="43">
                  <c:v>7.4829999999999997</c:v>
                </c:pt>
                <c:pt idx="44">
                  <c:v>7.4210000000000003</c:v>
                </c:pt>
                <c:pt idx="45">
                  <c:v>7.41</c:v>
                </c:pt>
                <c:pt idx="46">
                  <c:v>7.3819999999999997</c:v>
                </c:pt>
                <c:pt idx="47">
                  <c:v>7.3529999999999998</c:v>
                </c:pt>
                <c:pt idx="48">
                  <c:v>7.3410000000000002</c:v>
                </c:pt>
                <c:pt idx="49">
                  <c:v>7.3440000000000003</c:v>
                </c:pt>
                <c:pt idx="50">
                  <c:v>7.3639999999999999</c:v>
                </c:pt>
                <c:pt idx="51">
                  <c:v>5.3019999999999996</c:v>
                </c:pt>
                <c:pt idx="52">
                  <c:v>0.82099999999999995</c:v>
                </c:pt>
                <c:pt idx="53">
                  <c:v>0.50800000000000001</c:v>
                </c:pt>
                <c:pt idx="54">
                  <c:v>0.61499999999999999</c:v>
                </c:pt>
                <c:pt idx="55">
                  <c:v>0.73399999999999999</c:v>
                </c:pt>
              </c:numCache>
            </c:numRef>
          </c:yVal>
        </c:ser>
        <c:axId val="72074368"/>
        <c:axId val="72223360"/>
      </c:scatterChart>
      <c:valAx>
        <c:axId val="72074368"/>
        <c:scaling>
          <c:orientation val="minMax"/>
          <c:min val="800"/>
        </c:scaling>
        <c:axPos val="b"/>
        <c:title>
          <c:tx>
            <c:rich>
              <a:bodyPr/>
              <a:lstStyle/>
              <a:p>
                <a:pPr>
                  <a:defRPr/>
                </a:pPr>
                <a:r>
                  <a:rPr lang="en-US"/>
                  <a:t>Conductivity, microSiemens/cm</a:t>
                </a:r>
              </a:p>
            </c:rich>
          </c:tx>
          <c:layout/>
        </c:title>
        <c:numFmt formatCode="General" sourceLinked="1"/>
        <c:majorTickMark val="none"/>
        <c:tickLblPos val="nextTo"/>
        <c:crossAx val="72223360"/>
        <c:crosses val="autoZero"/>
        <c:crossBetween val="midCat"/>
      </c:valAx>
      <c:valAx>
        <c:axId val="72223360"/>
        <c:scaling>
          <c:orientation val="minMax"/>
        </c:scaling>
        <c:axPos val="l"/>
        <c:title>
          <c:tx>
            <c:rich>
              <a:bodyPr/>
              <a:lstStyle/>
              <a:p>
                <a:pPr>
                  <a:defRPr/>
                </a:pPr>
                <a:r>
                  <a:rPr lang="en-US"/>
                  <a:t>Water depth, ft</a:t>
                </a:r>
              </a:p>
            </c:rich>
          </c:tx>
          <c:layout>
            <c:manualLayout>
              <c:xMode val="edge"/>
              <c:yMode val="edge"/>
              <c:x val="1.9933554817275781E-2"/>
              <c:y val="0.38408090779697396"/>
            </c:manualLayout>
          </c:layout>
        </c:title>
        <c:numFmt formatCode="General" sourceLinked="1"/>
        <c:majorTickMark val="none"/>
        <c:tickLblPos val="nextTo"/>
        <c:crossAx val="7207436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SJR193.85(2):</a:t>
            </a:r>
            <a:r>
              <a:rPr lang="en-US" baseline="0"/>
              <a:t>  Water temperature profile</a:t>
            </a:r>
            <a:endParaRPr lang="en-US"/>
          </a:p>
        </c:rich>
      </c:tx>
      <c:layout/>
    </c:title>
    <c:plotArea>
      <c:layout/>
      <c:scatterChart>
        <c:scatterStyle val="lineMarker"/>
        <c:ser>
          <c:idx val="0"/>
          <c:order val="0"/>
          <c:spPr>
            <a:ln w="28575">
              <a:noFill/>
            </a:ln>
          </c:spPr>
          <c:xVal>
            <c:numRef>
              <c:f>('sjr193.85(2)'!$B$10:$B$35,'sjr193.85(2)'!$B$37:$B$40)</c:f>
              <c:numCache>
                <c:formatCode>General</c:formatCode>
                <c:ptCount val="30"/>
                <c:pt idx="0">
                  <c:v>80.209999999999994</c:v>
                </c:pt>
                <c:pt idx="1">
                  <c:v>80.13</c:v>
                </c:pt>
                <c:pt idx="2">
                  <c:v>80.14</c:v>
                </c:pt>
                <c:pt idx="3">
                  <c:v>80.13</c:v>
                </c:pt>
                <c:pt idx="4">
                  <c:v>80.11</c:v>
                </c:pt>
                <c:pt idx="5">
                  <c:v>80.12</c:v>
                </c:pt>
                <c:pt idx="6">
                  <c:v>80.099999999999994</c:v>
                </c:pt>
                <c:pt idx="7">
                  <c:v>80.09</c:v>
                </c:pt>
                <c:pt idx="8">
                  <c:v>80.099999999999994</c:v>
                </c:pt>
                <c:pt idx="9">
                  <c:v>80.08</c:v>
                </c:pt>
                <c:pt idx="10">
                  <c:v>80.06</c:v>
                </c:pt>
                <c:pt idx="11">
                  <c:v>80.05</c:v>
                </c:pt>
                <c:pt idx="12">
                  <c:v>80.069999999999993</c:v>
                </c:pt>
                <c:pt idx="13">
                  <c:v>80.05</c:v>
                </c:pt>
                <c:pt idx="14">
                  <c:v>80</c:v>
                </c:pt>
                <c:pt idx="15">
                  <c:v>80.010000000000005</c:v>
                </c:pt>
                <c:pt idx="16">
                  <c:v>80.040000000000006</c:v>
                </c:pt>
                <c:pt idx="17">
                  <c:v>80.02</c:v>
                </c:pt>
                <c:pt idx="18">
                  <c:v>80.03</c:v>
                </c:pt>
                <c:pt idx="19">
                  <c:v>80.040000000000006</c:v>
                </c:pt>
                <c:pt idx="20">
                  <c:v>80.040000000000006</c:v>
                </c:pt>
                <c:pt idx="21">
                  <c:v>79.92</c:v>
                </c:pt>
                <c:pt idx="22">
                  <c:v>80.010000000000005</c:v>
                </c:pt>
                <c:pt idx="23">
                  <c:v>80.02</c:v>
                </c:pt>
                <c:pt idx="24">
                  <c:v>80.05</c:v>
                </c:pt>
                <c:pt idx="25">
                  <c:v>80.069999999999993</c:v>
                </c:pt>
                <c:pt idx="26">
                  <c:v>79.98</c:v>
                </c:pt>
                <c:pt idx="27">
                  <c:v>80</c:v>
                </c:pt>
                <c:pt idx="28">
                  <c:v>79.97</c:v>
                </c:pt>
                <c:pt idx="29">
                  <c:v>79.709999999999994</c:v>
                </c:pt>
              </c:numCache>
            </c:numRef>
          </c:xVal>
          <c:yVal>
            <c:numRef>
              <c:f>('sjr193.85(2)'!$C$10:$C$35,'sjr193.85(2)'!$C$37:$C$40)</c:f>
              <c:numCache>
                <c:formatCode>General</c:formatCode>
                <c:ptCount val="30"/>
                <c:pt idx="0">
                  <c:v>9.1999999999999998E-2</c:v>
                </c:pt>
                <c:pt idx="1">
                  <c:v>1.4999999999999999E-2</c:v>
                </c:pt>
                <c:pt idx="2">
                  <c:v>0.13100000000000001</c:v>
                </c:pt>
                <c:pt idx="3">
                  <c:v>3.5000000000000003E-2</c:v>
                </c:pt>
                <c:pt idx="4">
                  <c:v>0.01</c:v>
                </c:pt>
                <c:pt idx="5">
                  <c:v>1.552</c:v>
                </c:pt>
                <c:pt idx="6">
                  <c:v>1.4490000000000001</c:v>
                </c:pt>
                <c:pt idx="7">
                  <c:v>2.2639999999999998</c:v>
                </c:pt>
                <c:pt idx="8">
                  <c:v>2.2679999999999998</c:v>
                </c:pt>
                <c:pt idx="9">
                  <c:v>2.34</c:v>
                </c:pt>
                <c:pt idx="10">
                  <c:v>3.2469999999999999</c:v>
                </c:pt>
                <c:pt idx="11">
                  <c:v>4.7709999999999999</c:v>
                </c:pt>
                <c:pt idx="12">
                  <c:v>4.5810000000000004</c:v>
                </c:pt>
                <c:pt idx="13">
                  <c:v>5.84</c:v>
                </c:pt>
                <c:pt idx="14">
                  <c:v>6.0179999999999998</c:v>
                </c:pt>
                <c:pt idx="15">
                  <c:v>6.0140000000000002</c:v>
                </c:pt>
                <c:pt idx="16">
                  <c:v>5.9930000000000003</c:v>
                </c:pt>
                <c:pt idx="17">
                  <c:v>6.0069999999999997</c:v>
                </c:pt>
                <c:pt idx="18">
                  <c:v>5.9720000000000004</c:v>
                </c:pt>
                <c:pt idx="19">
                  <c:v>5.9690000000000003</c:v>
                </c:pt>
                <c:pt idx="20">
                  <c:v>5.9669999999999996</c:v>
                </c:pt>
                <c:pt idx="21">
                  <c:v>5.7320000000000002</c:v>
                </c:pt>
                <c:pt idx="22">
                  <c:v>5.7969999999999997</c:v>
                </c:pt>
                <c:pt idx="23">
                  <c:v>5.7619999999999996</c:v>
                </c:pt>
                <c:pt idx="24">
                  <c:v>5.3769999999999998</c:v>
                </c:pt>
                <c:pt idx="25">
                  <c:v>1.847</c:v>
                </c:pt>
                <c:pt idx="26">
                  <c:v>0.94099999999999995</c:v>
                </c:pt>
                <c:pt idx="27">
                  <c:v>2.931</c:v>
                </c:pt>
                <c:pt idx="28">
                  <c:v>2.99</c:v>
                </c:pt>
                <c:pt idx="29">
                  <c:v>2.7650000000000001</c:v>
                </c:pt>
              </c:numCache>
            </c:numRef>
          </c:yVal>
        </c:ser>
        <c:axId val="72256128"/>
        <c:axId val="72274688"/>
      </c:scatterChart>
      <c:valAx>
        <c:axId val="72256128"/>
        <c:scaling>
          <c:orientation val="minMax"/>
        </c:scaling>
        <c:axPos val="b"/>
        <c:title>
          <c:tx>
            <c:rich>
              <a:bodyPr/>
              <a:lstStyle/>
              <a:p>
                <a:pPr>
                  <a:defRPr/>
                </a:pPr>
                <a:r>
                  <a:rPr lang="en-US"/>
                  <a:t>Water temperature,</a:t>
                </a:r>
                <a:r>
                  <a:rPr lang="en-US" baseline="0"/>
                  <a:t> deg F</a:t>
                </a:r>
                <a:endParaRPr lang="en-US"/>
              </a:p>
            </c:rich>
          </c:tx>
          <c:layout/>
        </c:title>
        <c:numFmt formatCode="General" sourceLinked="1"/>
        <c:majorTickMark val="none"/>
        <c:tickLblPos val="nextTo"/>
        <c:crossAx val="72274688"/>
        <c:crosses val="autoZero"/>
        <c:crossBetween val="midCat"/>
      </c:valAx>
      <c:valAx>
        <c:axId val="72274688"/>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72256128"/>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193.85(2):</a:t>
            </a:r>
            <a:r>
              <a:rPr lang="en-US" baseline="0"/>
              <a:t>  Conductivity profile</a:t>
            </a:r>
            <a:endParaRPr lang="en-US"/>
          </a:p>
        </c:rich>
      </c:tx>
      <c:layout/>
    </c:title>
    <c:plotArea>
      <c:layout/>
      <c:scatterChart>
        <c:scatterStyle val="lineMarker"/>
        <c:ser>
          <c:idx val="0"/>
          <c:order val="0"/>
          <c:spPr>
            <a:ln w="28575">
              <a:noFill/>
            </a:ln>
          </c:spPr>
          <c:xVal>
            <c:numRef>
              <c:f>('sjr193.85(2)'!$E$10:$E$35,'sjr193.85(2)'!$E$37:$E$40)</c:f>
              <c:numCache>
                <c:formatCode>General</c:formatCode>
                <c:ptCount val="30"/>
                <c:pt idx="0">
                  <c:v>979.1</c:v>
                </c:pt>
                <c:pt idx="1">
                  <c:v>978</c:v>
                </c:pt>
                <c:pt idx="2">
                  <c:v>978.3</c:v>
                </c:pt>
                <c:pt idx="3">
                  <c:v>977.7</c:v>
                </c:pt>
                <c:pt idx="4">
                  <c:v>976.5</c:v>
                </c:pt>
                <c:pt idx="5">
                  <c:v>977.3</c:v>
                </c:pt>
                <c:pt idx="6">
                  <c:v>977.2</c:v>
                </c:pt>
                <c:pt idx="7">
                  <c:v>976.9</c:v>
                </c:pt>
                <c:pt idx="8">
                  <c:v>976.9</c:v>
                </c:pt>
                <c:pt idx="9">
                  <c:v>976.4</c:v>
                </c:pt>
                <c:pt idx="10">
                  <c:v>976.6</c:v>
                </c:pt>
                <c:pt idx="11">
                  <c:v>976.4</c:v>
                </c:pt>
                <c:pt idx="12">
                  <c:v>976.2</c:v>
                </c:pt>
                <c:pt idx="13">
                  <c:v>976.1</c:v>
                </c:pt>
                <c:pt idx="14">
                  <c:v>976.9</c:v>
                </c:pt>
                <c:pt idx="15">
                  <c:v>976.5</c:v>
                </c:pt>
                <c:pt idx="16">
                  <c:v>976.2</c:v>
                </c:pt>
                <c:pt idx="17">
                  <c:v>976.4</c:v>
                </c:pt>
                <c:pt idx="18">
                  <c:v>976.4</c:v>
                </c:pt>
                <c:pt idx="19">
                  <c:v>975.6</c:v>
                </c:pt>
                <c:pt idx="20">
                  <c:v>976.5</c:v>
                </c:pt>
                <c:pt idx="21">
                  <c:v>976.8</c:v>
                </c:pt>
                <c:pt idx="22">
                  <c:v>877.7</c:v>
                </c:pt>
                <c:pt idx="23">
                  <c:v>975.2</c:v>
                </c:pt>
                <c:pt idx="24">
                  <c:v>975.5</c:v>
                </c:pt>
                <c:pt idx="25">
                  <c:v>975.4</c:v>
                </c:pt>
                <c:pt idx="26">
                  <c:v>976.6</c:v>
                </c:pt>
                <c:pt idx="27">
                  <c:v>976</c:v>
                </c:pt>
                <c:pt idx="28">
                  <c:v>976</c:v>
                </c:pt>
                <c:pt idx="29">
                  <c:v>976.8</c:v>
                </c:pt>
              </c:numCache>
            </c:numRef>
          </c:xVal>
          <c:yVal>
            <c:numRef>
              <c:f>('sjr193.85(2)'!$C$10:$C$35,'sjr193.85(2)'!$C$37:$C$40)</c:f>
              <c:numCache>
                <c:formatCode>General</c:formatCode>
                <c:ptCount val="30"/>
                <c:pt idx="0">
                  <c:v>9.1999999999999998E-2</c:v>
                </c:pt>
                <c:pt idx="1">
                  <c:v>1.4999999999999999E-2</c:v>
                </c:pt>
                <c:pt idx="2">
                  <c:v>0.13100000000000001</c:v>
                </c:pt>
                <c:pt idx="3">
                  <c:v>3.5000000000000003E-2</c:v>
                </c:pt>
                <c:pt idx="4">
                  <c:v>0.01</c:v>
                </c:pt>
                <c:pt idx="5">
                  <c:v>1.552</c:v>
                </c:pt>
                <c:pt idx="6">
                  <c:v>1.4490000000000001</c:v>
                </c:pt>
                <c:pt idx="7">
                  <c:v>2.2639999999999998</c:v>
                </c:pt>
                <c:pt idx="8">
                  <c:v>2.2679999999999998</c:v>
                </c:pt>
                <c:pt idx="9">
                  <c:v>2.34</c:v>
                </c:pt>
                <c:pt idx="10">
                  <c:v>3.2469999999999999</c:v>
                </c:pt>
                <c:pt idx="11">
                  <c:v>4.7709999999999999</c:v>
                </c:pt>
                <c:pt idx="12">
                  <c:v>4.5810000000000004</c:v>
                </c:pt>
                <c:pt idx="13">
                  <c:v>5.84</c:v>
                </c:pt>
                <c:pt idx="14">
                  <c:v>6.0179999999999998</c:v>
                </c:pt>
                <c:pt idx="15">
                  <c:v>6.0140000000000002</c:v>
                </c:pt>
                <c:pt idx="16">
                  <c:v>5.9930000000000003</c:v>
                </c:pt>
                <c:pt idx="17">
                  <c:v>6.0069999999999997</c:v>
                </c:pt>
                <c:pt idx="18">
                  <c:v>5.9720000000000004</c:v>
                </c:pt>
                <c:pt idx="19">
                  <c:v>5.9690000000000003</c:v>
                </c:pt>
                <c:pt idx="20">
                  <c:v>5.9669999999999996</c:v>
                </c:pt>
                <c:pt idx="21">
                  <c:v>5.7320000000000002</c:v>
                </c:pt>
                <c:pt idx="22">
                  <c:v>5.7969999999999997</c:v>
                </c:pt>
                <c:pt idx="23">
                  <c:v>5.7619999999999996</c:v>
                </c:pt>
                <c:pt idx="24">
                  <c:v>5.3769999999999998</c:v>
                </c:pt>
                <c:pt idx="25">
                  <c:v>1.847</c:v>
                </c:pt>
                <c:pt idx="26">
                  <c:v>0.94099999999999995</c:v>
                </c:pt>
                <c:pt idx="27">
                  <c:v>2.931</c:v>
                </c:pt>
                <c:pt idx="28">
                  <c:v>2.99</c:v>
                </c:pt>
                <c:pt idx="29">
                  <c:v>2.7650000000000001</c:v>
                </c:pt>
              </c:numCache>
            </c:numRef>
          </c:yVal>
        </c:ser>
        <c:axId val="72114560"/>
        <c:axId val="72116480"/>
      </c:scatterChart>
      <c:valAx>
        <c:axId val="72114560"/>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72116480"/>
        <c:crosses val="autoZero"/>
        <c:crossBetween val="midCat"/>
      </c:valAx>
      <c:valAx>
        <c:axId val="72116480"/>
        <c:scaling>
          <c:orientation val="minMax"/>
        </c:scaling>
        <c:axPos val="l"/>
        <c:title>
          <c:tx>
            <c:rich>
              <a:bodyPr/>
              <a:lstStyle/>
              <a:p>
                <a:pPr>
                  <a:defRPr/>
                </a:pPr>
                <a:r>
                  <a:rPr lang="en-US"/>
                  <a:t>Water depth, ft</a:t>
                </a:r>
              </a:p>
            </c:rich>
          </c:tx>
          <c:layout/>
        </c:title>
        <c:numFmt formatCode="General" sourceLinked="1"/>
        <c:majorTickMark val="none"/>
        <c:tickLblPos val="nextTo"/>
        <c:crossAx val="72114560"/>
        <c:crosses val="autoZero"/>
        <c:crossBetween val="midCat"/>
      </c:valAx>
    </c:plotArea>
    <c:plotVisOnly val="1"/>
  </c:chart>
  <c:printSettings>
    <c:headerFooter/>
    <c:pageMargins b="0.75000000000000078" l="0.70000000000000062" r="0.70000000000000062" t="0.75000000000000078"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chart>
    <c:autoTitleDeleted val="1"/>
    <c:plotArea>
      <c:layout>
        <c:manualLayout>
          <c:layoutTarget val="inner"/>
          <c:xMode val="edge"/>
          <c:yMode val="edge"/>
          <c:x val="0.11204223353485938"/>
          <c:y val="0.1745622734033557"/>
          <c:w val="0.83191790390635056"/>
          <c:h val="0.73739697906822721"/>
        </c:manualLayout>
      </c:layout>
      <c:scatterChart>
        <c:scatterStyle val="lineMarker"/>
        <c:ser>
          <c:idx val="0"/>
          <c:order val="0"/>
          <c:spPr>
            <a:ln w="28575">
              <a:noFill/>
            </a:ln>
          </c:spPr>
          <c:xVal>
            <c:numRef>
              <c:f>'sjr206.99'!$K$30:$K$75</c:f>
              <c:numCache>
                <c:formatCode>General</c:formatCode>
                <c:ptCount val="46"/>
                <c:pt idx="0">
                  <c:v>31.033333333333335</c:v>
                </c:pt>
                <c:pt idx="1">
                  <c:v>30.877777777777776</c:v>
                </c:pt>
                <c:pt idx="2">
                  <c:v>30.394444444444439</c:v>
                </c:pt>
                <c:pt idx="3">
                  <c:v>29.549999999999997</c:v>
                </c:pt>
                <c:pt idx="4">
                  <c:v>29</c:v>
                </c:pt>
                <c:pt idx="5">
                  <c:v>27.294444444444441</c:v>
                </c:pt>
                <c:pt idx="6">
                  <c:v>26.733333333333334</c:v>
                </c:pt>
                <c:pt idx="7">
                  <c:v>26.294444444444441</c:v>
                </c:pt>
                <c:pt idx="8">
                  <c:v>25.944444444444443</c:v>
                </c:pt>
                <c:pt idx="9">
                  <c:v>25.749999999999996</c:v>
                </c:pt>
                <c:pt idx="10">
                  <c:v>25.616666666666667</c:v>
                </c:pt>
                <c:pt idx="11">
                  <c:v>25.599999999999998</c:v>
                </c:pt>
                <c:pt idx="12">
                  <c:v>25.472222222222218</c:v>
                </c:pt>
                <c:pt idx="13">
                  <c:v>25.372222222222224</c:v>
                </c:pt>
                <c:pt idx="14">
                  <c:v>25.233333333333334</c:v>
                </c:pt>
                <c:pt idx="15">
                  <c:v>24.894444444444446</c:v>
                </c:pt>
                <c:pt idx="16">
                  <c:v>24.538888888888891</c:v>
                </c:pt>
                <c:pt idx="17">
                  <c:v>24.549999999999997</c:v>
                </c:pt>
                <c:pt idx="18">
                  <c:v>23.7</c:v>
                </c:pt>
                <c:pt idx="19">
                  <c:v>22.705555555555559</c:v>
                </c:pt>
                <c:pt idx="20">
                  <c:v>22.083333333333332</c:v>
                </c:pt>
                <c:pt idx="21">
                  <c:v>21.522222222222222</c:v>
                </c:pt>
                <c:pt idx="22">
                  <c:v>21.12222222222222</c:v>
                </c:pt>
                <c:pt idx="23">
                  <c:v>20.655555555555559</c:v>
                </c:pt>
                <c:pt idx="24">
                  <c:v>20.383333333333333</c:v>
                </c:pt>
                <c:pt idx="25">
                  <c:v>19.927777777777781</c:v>
                </c:pt>
                <c:pt idx="26">
                  <c:v>19.766666666666666</c:v>
                </c:pt>
                <c:pt idx="27">
                  <c:v>19.705555555555556</c:v>
                </c:pt>
                <c:pt idx="28">
                  <c:v>19.688888888888886</c:v>
                </c:pt>
                <c:pt idx="29">
                  <c:v>19.638888888888886</c:v>
                </c:pt>
                <c:pt idx="30">
                  <c:v>19.633333333333336</c:v>
                </c:pt>
                <c:pt idx="31">
                  <c:v>19.627777777777776</c:v>
                </c:pt>
                <c:pt idx="32">
                  <c:v>19.605555555555561</c:v>
                </c:pt>
                <c:pt idx="33">
                  <c:v>19.627777777777776</c:v>
                </c:pt>
                <c:pt idx="34">
                  <c:v>19.655555555555551</c:v>
                </c:pt>
                <c:pt idx="35">
                  <c:v>19.666666666666671</c:v>
                </c:pt>
                <c:pt idx="36">
                  <c:v>19.666666666666671</c:v>
                </c:pt>
                <c:pt idx="37">
                  <c:v>19.605555555555561</c:v>
                </c:pt>
                <c:pt idx="38">
                  <c:v>19.694444444444443</c:v>
                </c:pt>
                <c:pt idx="39">
                  <c:v>19.922222222222224</c:v>
                </c:pt>
                <c:pt idx="40">
                  <c:v>20.322222222222219</c:v>
                </c:pt>
                <c:pt idx="41">
                  <c:v>20.761111111111113</c:v>
                </c:pt>
                <c:pt idx="42">
                  <c:v>22.888888888888889</c:v>
                </c:pt>
                <c:pt idx="43">
                  <c:v>24.227777777777778</c:v>
                </c:pt>
                <c:pt idx="44">
                  <c:v>25.4</c:v>
                </c:pt>
                <c:pt idx="45">
                  <c:v>26.294444444444441</c:v>
                </c:pt>
              </c:numCache>
            </c:numRef>
          </c:xVal>
          <c:yVal>
            <c:numRef>
              <c:f>'sjr206.99'!$J$30:$J$75</c:f>
              <c:numCache>
                <c:formatCode>General</c:formatCode>
                <c:ptCount val="46"/>
                <c:pt idx="0">
                  <c:v>-0.24420731707317075</c:v>
                </c:pt>
                <c:pt idx="1">
                  <c:v>-0.35884146341463419</c:v>
                </c:pt>
                <c:pt idx="2">
                  <c:v>-0.42835365853658541</c:v>
                </c:pt>
                <c:pt idx="3">
                  <c:v>-0.47378048780487808</c:v>
                </c:pt>
                <c:pt idx="4">
                  <c:v>-0.58719512195121948</c:v>
                </c:pt>
                <c:pt idx="5">
                  <c:v>-0.87103658536585382</c:v>
                </c:pt>
                <c:pt idx="6">
                  <c:v>-1.0033536585365854</c:v>
                </c:pt>
                <c:pt idx="7">
                  <c:v>-1.1472560975609756</c:v>
                </c:pt>
                <c:pt idx="8">
                  <c:v>-1.3164634146341463</c:v>
                </c:pt>
                <c:pt idx="9">
                  <c:v>-1.3262195121951219</c:v>
                </c:pt>
                <c:pt idx="10">
                  <c:v>-1.5304878048780488</c:v>
                </c:pt>
                <c:pt idx="11">
                  <c:v>-1.7588414634146343</c:v>
                </c:pt>
                <c:pt idx="12">
                  <c:v>-2.0466463414634148</c:v>
                </c:pt>
                <c:pt idx="13">
                  <c:v>-2.3365853658536584</c:v>
                </c:pt>
                <c:pt idx="14">
                  <c:v>-2.350609756097561</c:v>
                </c:pt>
                <c:pt idx="15">
                  <c:v>-2.7536585365853661</c:v>
                </c:pt>
                <c:pt idx="16">
                  <c:v>-2.7442073170731707</c:v>
                </c:pt>
                <c:pt idx="17">
                  <c:v>-2.75</c:v>
                </c:pt>
                <c:pt idx="18">
                  <c:v>-3.1100609756097564</c:v>
                </c:pt>
                <c:pt idx="19">
                  <c:v>-3.4317073170731711</c:v>
                </c:pt>
                <c:pt idx="20">
                  <c:v>-3.6905487804878052</c:v>
                </c:pt>
                <c:pt idx="21">
                  <c:v>-3.7951219512195125</c:v>
                </c:pt>
                <c:pt idx="22">
                  <c:v>-4.1310975609756104</c:v>
                </c:pt>
                <c:pt idx="23">
                  <c:v>-4.3570121951219516</c:v>
                </c:pt>
                <c:pt idx="24">
                  <c:v>-4.7060975609756097</c:v>
                </c:pt>
                <c:pt idx="25">
                  <c:v>-5.2018292682926832</c:v>
                </c:pt>
                <c:pt idx="26">
                  <c:v>-5.3771341463414641</c:v>
                </c:pt>
                <c:pt idx="27">
                  <c:v>-5.2875000000000005</c:v>
                </c:pt>
                <c:pt idx="28">
                  <c:v>-5.4195121951219516</c:v>
                </c:pt>
                <c:pt idx="29">
                  <c:v>-5.4649390243902447</c:v>
                </c:pt>
                <c:pt idx="30">
                  <c:v>-5.4975609756097565</c:v>
                </c:pt>
                <c:pt idx="31">
                  <c:v>-5.5435975609756101</c:v>
                </c:pt>
                <c:pt idx="32">
                  <c:v>-5.5969512195121958</c:v>
                </c:pt>
                <c:pt idx="33">
                  <c:v>-5.6280487804878057</c:v>
                </c:pt>
                <c:pt idx="34">
                  <c:v>-5.6466463414634154</c:v>
                </c:pt>
                <c:pt idx="35">
                  <c:v>-5.6585365853658534</c:v>
                </c:pt>
                <c:pt idx="36">
                  <c:v>-5.6637195121951232</c:v>
                </c:pt>
                <c:pt idx="37">
                  <c:v>-5.6429878048780493</c:v>
                </c:pt>
                <c:pt idx="38">
                  <c:v>-5.2545731707317076</c:v>
                </c:pt>
                <c:pt idx="39">
                  <c:v>-4.8859756097560973</c:v>
                </c:pt>
                <c:pt idx="40">
                  <c:v>-4.3496951219512194</c:v>
                </c:pt>
                <c:pt idx="41">
                  <c:v>-3.7759146341463414</c:v>
                </c:pt>
                <c:pt idx="42">
                  <c:v>-3.0615853658536585</c:v>
                </c:pt>
                <c:pt idx="43">
                  <c:v>-2.2347560975609757</c:v>
                </c:pt>
                <c:pt idx="44">
                  <c:v>-1.4030487804878051</c:v>
                </c:pt>
                <c:pt idx="45">
                  <c:v>-0.801219512195122</c:v>
                </c:pt>
              </c:numCache>
            </c:numRef>
          </c:yVal>
        </c:ser>
        <c:axId val="61841408"/>
        <c:axId val="61843328"/>
      </c:scatterChart>
      <c:valAx>
        <c:axId val="61841408"/>
        <c:scaling>
          <c:orientation val="minMax"/>
          <c:min val="15"/>
        </c:scaling>
        <c:axPos val="b"/>
        <c:title>
          <c:tx>
            <c:rich>
              <a:bodyPr/>
              <a:lstStyle/>
              <a:p>
                <a:pPr>
                  <a:defRPr/>
                </a:pPr>
                <a:r>
                  <a:rPr lang="en-US"/>
                  <a:t>Water temperature, deg C</a:t>
                </a:r>
              </a:p>
            </c:rich>
          </c:tx>
          <c:layout>
            <c:manualLayout>
              <c:xMode val="edge"/>
              <c:yMode val="edge"/>
              <c:x val="0.36828044541675881"/>
              <c:y val="5.1137247884000092E-2"/>
            </c:manualLayout>
          </c:layout>
        </c:title>
        <c:numFmt formatCode="General" sourceLinked="1"/>
        <c:tickLblPos val="high"/>
        <c:crossAx val="61843328"/>
        <c:crosses val="autoZero"/>
        <c:crossBetween val="midCat"/>
      </c:valAx>
      <c:valAx>
        <c:axId val="61843328"/>
        <c:scaling>
          <c:orientation val="minMax"/>
        </c:scaling>
        <c:axPos val="l"/>
        <c:title>
          <c:tx>
            <c:rich>
              <a:bodyPr/>
              <a:lstStyle/>
              <a:p>
                <a:pPr>
                  <a:defRPr/>
                </a:pPr>
                <a:r>
                  <a:rPr lang="en-US"/>
                  <a:t>Water depth, m</a:t>
                </a:r>
                <a:endParaRPr lang="en-US" baseline="0"/>
              </a:p>
            </c:rich>
          </c:tx>
          <c:layout/>
        </c:title>
        <c:numFmt formatCode="General" sourceLinked="1"/>
        <c:majorTickMark val="in"/>
        <c:tickLblPos val="nextTo"/>
        <c:crossAx val="61841408"/>
        <c:crosses val="autoZero"/>
        <c:crossBetween val="midCat"/>
      </c:valAx>
    </c:plotArea>
    <c:plotVisOnly val="1"/>
  </c:chart>
  <c:printSettings>
    <c:headerFooter/>
    <c:pageMargins b="0.75000000000000089" l="0.70000000000000062" r="0.70000000000000062" t="0.75000000000000089" header="0.30000000000000032" footer="0.30000000000000032"/>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193.29:  Water temperature profile</a:t>
            </a:r>
          </a:p>
        </c:rich>
      </c:tx>
      <c:layout/>
    </c:title>
    <c:plotArea>
      <c:layout/>
      <c:scatterChart>
        <c:scatterStyle val="lineMarker"/>
        <c:ser>
          <c:idx val="0"/>
          <c:order val="0"/>
          <c:spPr>
            <a:ln w="28575">
              <a:noFill/>
            </a:ln>
          </c:spPr>
          <c:xVal>
            <c:numRef>
              <c:f>'sjr193.29'!$D$12:$D$42</c:f>
              <c:numCache>
                <c:formatCode>General</c:formatCode>
                <c:ptCount val="31"/>
                <c:pt idx="0">
                  <c:v>83.92</c:v>
                </c:pt>
                <c:pt idx="1">
                  <c:v>83.89</c:v>
                </c:pt>
                <c:pt idx="2">
                  <c:v>80.48</c:v>
                </c:pt>
                <c:pt idx="3">
                  <c:v>79.02</c:v>
                </c:pt>
                <c:pt idx="4">
                  <c:v>77.900000000000006</c:v>
                </c:pt>
                <c:pt idx="5">
                  <c:v>76.790000000000006</c:v>
                </c:pt>
                <c:pt idx="6">
                  <c:v>76.31</c:v>
                </c:pt>
                <c:pt idx="7">
                  <c:v>76.290000000000006</c:v>
                </c:pt>
                <c:pt idx="8">
                  <c:v>76.180000000000007</c:v>
                </c:pt>
                <c:pt idx="9">
                  <c:v>76.180000000000007</c:v>
                </c:pt>
                <c:pt idx="10">
                  <c:v>76.180000000000007</c:v>
                </c:pt>
                <c:pt idx="11">
                  <c:v>76.19</c:v>
                </c:pt>
                <c:pt idx="12">
                  <c:v>76.17</c:v>
                </c:pt>
                <c:pt idx="13">
                  <c:v>76.2</c:v>
                </c:pt>
                <c:pt idx="14">
                  <c:v>76.23</c:v>
                </c:pt>
                <c:pt idx="15">
                  <c:v>76.150000000000006</c:v>
                </c:pt>
                <c:pt idx="16">
                  <c:v>76.12</c:v>
                </c:pt>
                <c:pt idx="17">
                  <c:v>76.11</c:v>
                </c:pt>
                <c:pt idx="18">
                  <c:v>76.099999999999994</c:v>
                </c:pt>
                <c:pt idx="19">
                  <c:v>76.11</c:v>
                </c:pt>
                <c:pt idx="20">
                  <c:v>76.13</c:v>
                </c:pt>
                <c:pt idx="21">
                  <c:v>76.14</c:v>
                </c:pt>
                <c:pt idx="22">
                  <c:v>76.14</c:v>
                </c:pt>
                <c:pt idx="23">
                  <c:v>76.180000000000007</c:v>
                </c:pt>
                <c:pt idx="24">
                  <c:v>76.17</c:v>
                </c:pt>
                <c:pt idx="25">
                  <c:v>76.17</c:v>
                </c:pt>
                <c:pt idx="26">
                  <c:v>76.180000000000007</c:v>
                </c:pt>
                <c:pt idx="27">
                  <c:v>76.209999999999994</c:v>
                </c:pt>
                <c:pt idx="28">
                  <c:v>76.209999999999994</c:v>
                </c:pt>
                <c:pt idx="29">
                  <c:v>76.2</c:v>
                </c:pt>
                <c:pt idx="30">
                  <c:v>76.2</c:v>
                </c:pt>
              </c:numCache>
            </c:numRef>
          </c:xVal>
          <c:yVal>
            <c:numRef>
              <c:f>'sjr193.29'!$E$12:$E$42</c:f>
              <c:numCache>
                <c:formatCode>General</c:formatCode>
                <c:ptCount val="31"/>
                <c:pt idx="0">
                  <c:v>0.41099999999999998</c:v>
                </c:pt>
                <c:pt idx="1">
                  <c:v>1.119</c:v>
                </c:pt>
                <c:pt idx="2">
                  <c:v>2.31</c:v>
                </c:pt>
                <c:pt idx="3">
                  <c:v>2.234</c:v>
                </c:pt>
                <c:pt idx="4">
                  <c:v>2.76</c:v>
                </c:pt>
                <c:pt idx="5">
                  <c:v>3.4849999999999999</c:v>
                </c:pt>
                <c:pt idx="6">
                  <c:v>4.1900000000000004</c:v>
                </c:pt>
                <c:pt idx="7">
                  <c:v>4.2229999999999999</c:v>
                </c:pt>
                <c:pt idx="8">
                  <c:v>4.0599999999999996</c:v>
                </c:pt>
                <c:pt idx="9">
                  <c:v>4.1959999999999997</c:v>
                </c:pt>
                <c:pt idx="10">
                  <c:v>4.2140000000000004</c:v>
                </c:pt>
                <c:pt idx="11">
                  <c:v>4.3259999999999996</c:v>
                </c:pt>
                <c:pt idx="12">
                  <c:v>4.4349999999999996</c:v>
                </c:pt>
                <c:pt idx="13">
                  <c:v>4.2709999999999999</c:v>
                </c:pt>
                <c:pt idx="14">
                  <c:v>4.3869999999999996</c:v>
                </c:pt>
                <c:pt idx="15">
                  <c:v>4.9329999999999998</c:v>
                </c:pt>
                <c:pt idx="16">
                  <c:v>4.9109999999999996</c:v>
                </c:pt>
                <c:pt idx="17">
                  <c:v>5.1360000000000001</c:v>
                </c:pt>
                <c:pt idx="18">
                  <c:v>5.157</c:v>
                </c:pt>
                <c:pt idx="19">
                  <c:v>5.2240000000000002</c:v>
                </c:pt>
                <c:pt idx="20">
                  <c:v>5.2889999999999997</c:v>
                </c:pt>
                <c:pt idx="21">
                  <c:v>5.2839999999999998</c:v>
                </c:pt>
                <c:pt idx="22">
                  <c:v>5.1449999999999996</c:v>
                </c:pt>
                <c:pt idx="23">
                  <c:v>5.2389999999999999</c:v>
                </c:pt>
                <c:pt idx="24">
                  <c:v>5.2489999999999997</c:v>
                </c:pt>
                <c:pt idx="25">
                  <c:v>5.24</c:v>
                </c:pt>
                <c:pt idx="26">
                  <c:v>4.8810000000000002</c:v>
                </c:pt>
                <c:pt idx="27">
                  <c:v>4.9870000000000001</c:v>
                </c:pt>
                <c:pt idx="28">
                  <c:v>4.8929999999999998</c:v>
                </c:pt>
                <c:pt idx="29">
                  <c:v>5.0650000000000004</c:v>
                </c:pt>
                <c:pt idx="30">
                  <c:v>5.1520000000000001</c:v>
                </c:pt>
              </c:numCache>
            </c:numRef>
          </c:yVal>
        </c:ser>
        <c:axId val="98404608"/>
        <c:axId val="98419072"/>
      </c:scatterChart>
      <c:valAx>
        <c:axId val="98404608"/>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98419072"/>
        <c:crosses val="autoZero"/>
        <c:crossBetween val="midCat"/>
      </c:valAx>
      <c:valAx>
        <c:axId val="98419072"/>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98404608"/>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193.29:  Conductivity profile</a:t>
            </a:r>
          </a:p>
        </c:rich>
      </c:tx>
      <c:layout/>
    </c:title>
    <c:plotArea>
      <c:layout/>
      <c:scatterChart>
        <c:scatterStyle val="lineMarker"/>
        <c:ser>
          <c:idx val="0"/>
          <c:order val="0"/>
          <c:spPr>
            <a:ln w="28575">
              <a:noFill/>
            </a:ln>
          </c:spPr>
          <c:xVal>
            <c:numRef>
              <c:f>'sjr193.29'!$I$12:$I$42</c:f>
              <c:numCache>
                <c:formatCode>General</c:formatCode>
                <c:ptCount val="31"/>
                <c:pt idx="0">
                  <c:v>1061.82</c:v>
                </c:pt>
                <c:pt idx="1">
                  <c:v>1034.08</c:v>
                </c:pt>
                <c:pt idx="2">
                  <c:v>1010.23</c:v>
                </c:pt>
                <c:pt idx="3">
                  <c:v>1006.2</c:v>
                </c:pt>
                <c:pt idx="4">
                  <c:v>997.04</c:v>
                </c:pt>
                <c:pt idx="5">
                  <c:v>990.72</c:v>
                </c:pt>
                <c:pt idx="6">
                  <c:v>990.42</c:v>
                </c:pt>
                <c:pt idx="7">
                  <c:v>989.53</c:v>
                </c:pt>
                <c:pt idx="8">
                  <c:v>989.53</c:v>
                </c:pt>
                <c:pt idx="9">
                  <c:v>989.82</c:v>
                </c:pt>
                <c:pt idx="10">
                  <c:v>989.23</c:v>
                </c:pt>
                <c:pt idx="11">
                  <c:v>989.23</c:v>
                </c:pt>
                <c:pt idx="12">
                  <c:v>989.23</c:v>
                </c:pt>
                <c:pt idx="13">
                  <c:v>989.52</c:v>
                </c:pt>
                <c:pt idx="14">
                  <c:v>988.63</c:v>
                </c:pt>
                <c:pt idx="15">
                  <c:v>989.52</c:v>
                </c:pt>
                <c:pt idx="16">
                  <c:v>989.22</c:v>
                </c:pt>
                <c:pt idx="17">
                  <c:v>988.63</c:v>
                </c:pt>
                <c:pt idx="18">
                  <c:v>988.93</c:v>
                </c:pt>
                <c:pt idx="19">
                  <c:v>989.22</c:v>
                </c:pt>
                <c:pt idx="20">
                  <c:v>988.03</c:v>
                </c:pt>
                <c:pt idx="21">
                  <c:v>986.55</c:v>
                </c:pt>
                <c:pt idx="22">
                  <c:v>989.82</c:v>
                </c:pt>
                <c:pt idx="23">
                  <c:v>991.01</c:v>
                </c:pt>
                <c:pt idx="24">
                  <c:v>990.12</c:v>
                </c:pt>
                <c:pt idx="25">
                  <c:v>989.52</c:v>
                </c:pt>
                <c:pt idx="26">
                  <c:v>988.92</c:v>
                </c:pt>
                <c:pt idx="27">
                  <c:v>989.52</c:v>
                </c:pt>
                <c:pt idx="28">
                  <c:v>989.22</c:v>
                </c:pt>
                <c:pt idx="29">
                  <c:v>989.82</c:v>
                </c:pt>
                <c:pt idx="30">
                  <c:v>989.52</c:v>
                </c:pt>
              </c:numCache>
            </c:numRef>
          </c:xVal>
          <c:yVal>
            <c:numRef>
              <c:f>'sjr193.29'!$E$12:$E$42</c:f>
              <c:numCache>
                <c:formatCode>General</c:formatCode>
                <c:ptCount val="31"/>
                <c:pt idx="0">
                  <c:v>0.41099999999999998</c:v>
                </c:pt>
                <c:pt idx="1">
                  <c:v>1.119</c:v>
                </c:pt>
                <c:pt idx="2">
                  <c:v>2.31</c:v>
                </c:pt>
                <c:pt idx="3">
                  <c:v>2.234</c:v>
                </c:pt>
                <c:pt idx="4">
                  <c:v>2.76</c:v>
                </c:pt>
                <c:pt idx="5">
                  <c:v>3.4849999999999999</c:v>
                </c:pt>
                <c:pt idx="6">
                  <c:v>4.1900000000000004</c:v>
                </c:pt>
                <c:pt idx="7">
                  <c:v>4.2229999999999999</c:v>
                </c:pt>
                <c:pt idx="8">
                  <c:v>4.0599999999999996</c:v>
                </c:pt>
                <c:pt idx="9">
                  <c:v>4.1959999999999997</c:v>
                </c:pt>
                <c:pt idx="10">
                  <c:v>4.2140000000000004</c:v>
                </c:pt>
                <c:pt idx="11">
                  <c:v>4.3259999999999996</c:v>
                </c:pt>
                <c:pt idx="12">
                  <c:v>4.4349999999999996</c:v>
                </c:pt>
                <c:pt idx="13">
                  <c:v>4.2709999999999999</c:v>
                </c:pt>
                <c:pt idx="14">
                  <c:v>4.3869999999999996</c:v>
                </c:pt>
                <c:pt idx="15">
                  <c:v>4.9329999999999998</c:v>
                </c:pt>
                <c:pt idx="16">
                  <c:v>4.9109999999999996</c:v>
                </c:pt>
                <c:pt idx="17">
                  <c:v>5.1360000000000001</c:v>
                </c:pt>
                <c:pt idx="18">
                  <c:v>5.157</c:v>
                </c:pt>
                <c:pt idx="19">
                  <c:v>5.2240000000000002</c:v>
                </c:pt>
                <c:pt idx="20">
                  <c:v>5.2889999999999997</c:v>
                </c:pt>
                <c:pt idx="21">
                  <c:v>5.2839999999999998</c:v>
                </c:pt>
                <c:pt idx="22">
                  <c:v>5.1449999999999996</c:v>
                </c:pt>
                <c:pt idx="23">
                  <c:v>5.2389999999999999</c:v>
                </c:pt>
                <c:pt idx="24">
                  <c:v>5.2489999999999997</c:v>
                </c:pt>
                <c:pt idx="25">
                  <c:v>5.24</c:v>
                </c:pt>
                <c:pt idx="26">
                  <c:v>4.8810000000000002</c:v>
                </c:pt>
                <c:pt idx="27">
                  <c:v>4.9870000000000001</c:v>
                </c:pt>
                <c:pt idx="28">
                  <c:v>4.8929999999999998</c:v>
                </c:pt>
                <c:pt idx="29">
                  <c:v>5.0650000000000004</c:v>
                </c:pt>
                <c:pt idx="30">
                  <c:v>5.1520000000000001</c:v>
                </c:pt>
              </c:numCache>
            </c:numRef>
          </c:yVal>
        </c:ser>
        <c:axId val="101269504"/>
        <c:axId val="101271424"/>
      </c:scatterChart>
      <c:valAx>
        <c:axId val="101269504"/>
        <c:scaling>
          <c:orientation val="minMax"/>
        </c:scaling>
        <c:axPos val="b"/>
        <c:title>
          <c:tx>
            <c:rich>
              <a:bodyPr/>
              <a:lstStyle/>
              <a:p>
                <a:pPr>
                  <a:defRPr/>
                </a:pPr>
                <a:r>
                  <a:rPr lang="en-US"/>
                  <a:t>Conductivity, microSiemens</a:t>
                </a:r>
                <a:r>
                  <a:rPr lang="en-US" baseline="0"/>
                  <a:t>/cm</a:t>
                </a:r>
                <a:endParaRPr lang="en-US"/>
              </a:p>
            </c:rich>
          </c:tx>
          <c:layout/>
        </c:title>
        <c:numFmt formatCode="General" sourceLinked="1"/>
        <c:majorTickMark val="none"/>
        <c:tickLblPos val="nextTo"/>
        <c:crossAx val="101271424"/>
        <c:crosses val="autoZero"/>
        <c:crossBetween val="midCat"/>
      </c:valAx>
      <c:valAx>
        <c:axId val="101271424"/>
        <c:scaling>
          <c:orientation val="minMax"/>
        </c:scaling>
        <c:axPos val="l"/>
        <c:title>
          <c:tx>
            <c:rich>
              <a:bodyPr/>
              <a:lstStyle/>
              <a:p>
                <a:pPr>
                  <a:defRPr/>
                </a:pPr>
                <a:r>
                  <a:rPr lang="en-US"/>
                  <a:t>Water depth, ft</a:t>
                </a:r>
              </a:p>
            </c:rich>
          </c:tx>
          <c:layout/>
        </c:title>
        <c:numFmt formatCode="General" sourceLinked="1"/>
        <c:majorTickMark val="none"/>
        <c:tickLblPos val="nextTo"/>
        <c:crossAx val="101269504"/>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193.24:</a:t>
            </a:r>
            <a:r>
              <a:rPr lang="en-US" baseline="0"/>
              <a:t>  Water temperature profile</a:t>
            </a:r>
            <a:endParaRPr lang="en-US"/>
          </a:p>
        </c:rich>
      </c:tx>
      <c:layout/>
    </c:title>
    <c:plotArea>
      <c:layout/>
      <c:scatterChart>
        <c:scatterStyle val="lineMarker"/>
        <c:ser>
          <c:idx val="0"/>
          <c:order val="0"/>
          <c:spPr>
            <a:ln w="28575">
              <a:noFill/>
            </a:ln>
          </c:spPr>
          <c:xVal>
            <c:numRef>
              <c:f>('sjr193.24_"opt1"'!$D$11:$D$22,'sjr193.24_"opt1"'!$D$24:$D$50)</c:f>
              <c:numCache>
                <c:formatCode>General</c:formatCode>
                <c:ptCount val="39"/>
                <c:pt idx="0">
                  <c:v>81.31</c:v>
                </c:pt>
                <c:pt idx="1">
                  <c:v>81.349999999999994</c:v>
                </c:pt>
                <c:pt idx="2">
                  <c:v>81.31</c:v>
                </c:pt>
                <c:pt idx="3">
                  <c:v>81.2</c:v>
                </c:pt>
                <c:pt idx="4">
                  <c:v>81.180000000000007</c:v>
                </c:pt>
                <c:pt idx="5">
                  <c:v>81.19</c:v>
                </c:pt>
                <c:pt idx="6">
                  <c:v>81.150000000000006</c:v>
                </c:pt>
                <c:pt idx="7">
                  <c:v>81.13</c:v>
                </c:pt>
                <c:pt idx="8">
                  <c:v>81.13</c:v>
                </c:pt>
                <c:pt idx="9">
                  <c:v>81.11</c:v>
                </c:pt>
                <c:pt idx="10">
                  <c:v>81.11</c:v>
                </c:pt>
                <c:pt idx="11">
                  <c:v>81.06</c:v>
                </c:pt>
                <c:pt idx="12">
                  <c:v>80.819999999999993</c:v>
                </c:pt>
                <c:pt idx="13">
                  <c:v>81.06</c:v>
                </c:pt>
                <c:pt idx="14">
                  <c:v>81.040000000000006</c:v>
                </c:pt>
                <c:pt idx="15">
                  <c:v>80.989999999999995</c:v>
                </c:pt>
                <c:pt idx="16">
                  <c:v>81.17</c:v>
                </c:pt>
                <c:pt idx="17">
                  <c:v>81.16</c:v>
                </c:pt>
                <c:pt idx="18">
                  <c:v>81.12</c:v>
                </c:pt>
                <c:pt idx="19">
                  <c:v>81.08</c:v>
                </c:pt>
                <c:pt idx="20">
                  <c:v>81.040000000000006</c:v>
                </c:pt>
                <c:pt idx="21">
                  <c:v>81.040000000000006</c:v>
                </c:pt>
                <c:pt idx="22">
                  <c:v>81.05</c:v>
                </c:pt>
                <c:pt idx="23">
                  <c:v>81.08</c:v>
                </c:pt>
                <c:pt idx="24">
                  <c:v>81.069999999999993</c:v>
                </c:pt>
                <c:pt idx="25">
                  <c:v>81.05</c:v>
                </c:pt>
                <c:pt idx="26">
                  <c:v>81.02</c:v>
                </c:pt>
                <c:pt idx="27">
                  <c:v>80.98</c:v>
                </c:pt>
                <c:pt idx="28">
                  <c:v>80.97</c:v>
                </c:pt>
                <c:pt idx="29">
                  <c:v>81.010000000000005</c:v>
                </c:pt>
                <c:pt idx="30">
                  <c:v>81.02</c:v>
                </c:pt>
                <c:pt idx="31">
                  <c:v>81.02</c:v>
                </c:pt>
                <c:pt idx="32">
                  <c:v>81.02</c:v>
                </c:pt>
                <c:pt idx="33">
                  <c:v>81.05</c:v>
                </c:pt>
                <c:pt idx="34">
                  <c:v>81.069999999999993</c:v>
                </c:pt>
                <c:pt idx="35">
                  <c:v>81.040000000000006</c:v>
                </c:pt>
                <c:pt idx="36">
                  <c:v>81.069999999999993</c:v>
                </c:pt>
                <c:pt idx="37">
                  <c:v>81.180000000000007</c:v>
                </c:pt>
                <c:pt idx="38">
                  <c:v>81.209999999999994</c:v>
                </c:pt>
              </c:numCache>
            </c:numRef>
          </c:xVal>
          <c:yVal>
            <c:numRef>
              <c:f>('sjr193.24_"opt1"'!$E$11:$E$22,'sjr193.24_"opt1"'!$E$24:$E$50)</c:f>
              <c:numCache>
                <c:formatCode>General</c:formatCode>
                <c:ptCount val="39"/>
                <c:pt idx="0">
                  <c:v>0.36599999999999999</c:v>
                </c:pt>
                <c:pt idx="1">
                  <c:v>1.7789999999999999</c:v>
                </c:pt>
                <c:pt idx="2">
                  <c:v>2.8210000000000002</c:v>
                </c:pt>
                <c:pt idx="3">
                  <c:v>3.8279999999999998</c:v>
                </c:pt>
                <c:pt idx="4">
                  <c:v>3.7869999999999999</c:v>
                </c:pt>
                <c:pt idx="5">
                  <c:v>3.8330000000000002</c:v>
                </c:pt>
                <c:pt idx="6">
                  <c:v>3.8130000000000002</c:v>
                </c:pt>
                <c:pt idx="7">
                  <c:v>3.68</c:v>
                </c:pt>
                <c:pt idx="8">
                  <c:v>3.45</c:v>
                </c:pt>
                <c:pt idx="9">
                  <c:v>3.254</c:v>
                </c:pt>
                <c:pt idx="10">
                  <c:v>2.7109999999999999</c:v>
                </c:pt>
                <c:pt idx="11">
                  <c:v>1.837</c:v>
                </c:pt>
                <c:pt idx="12">
                  <c:v>0.52300000000000002</c:v>
                </c:pt>
                <c:pt idx="13">
                  <c:v>2.1970000000000001</c:v>
                </c:pt>
                <c:pt idx="14">
                  <c:v>3.5720000000000001</c:v>
                </c:pt>
                <c:pt idx="15">
                  <c:v>3.5840000000000001</c:v>
                </c:pt>
                <c:pt idx="16">
                  <c:v>3.9470000000000001</c:v>
                </c:pt>
                <c:pt idx="17">
                  <c:v>3.9620000000000002</c:v>
                </c:pt>
                <c:pt idx="18">
                  <c:v>3.9249999999999998</c:v>
                </c:pt>
                <c:pt idx="19">
                  <c:v>3.9390000000000001</c:v>
                </c:pt>
                <c:pt idx="20">
                  <c:v>3.97</c:v>
                </c:pt>
                <c:pt idx="21">
                  <c:v>4.1020000000000003</c:v>
                </c:pt>
                <c:pt idx="22">
                  <c:v>4.0999999999999996</c:v>
                </c:pt>
                <c:pt idx="23">
                  <c:v>4.1150000000000002</c:v>
                </c:pt>
                <c:pt idx="24">
                  <c:v>4.1310000000000002</c:v>
                </c:pt>
                <c:pt idx="25">
                  <c:v>4.9279999999999999</c:v>
                </c:pt>
                <c:pt idx="26">
                  <c:v>4.976</c:v>
                </c:pt>
                <c:pt idx="27">
                  <c:v>7.4980000000000002</c:v>
                </c:pt>
                <c:pt idx="28">
                  <c:v>7.2990000000000004</c:v>
                </c:pt>
                <c:pt idx="29">
                  <c:v>7.3650000000000002</c:v>
                </c:pt>
                <c:pt idx="30">
                  <c:v>7.3650000000000002</c:v>
                </c:pt>
                <c:pt idx="31">
                  <c:v>7.3650000000000002</c:v>
                </c:pt>
                <c:pt idx="32">
                  <c:v>7.3810000000000002</c:v>
                </c:pt>
                <c:pt idx="33">
                  <c:v>7.3650000000000002</c:v>
                </c:pt>
                <c:pt idx="34">
                  <c:v>7.3810000000000002</c:v>
                </c:pt>
                <c:pt idx="35">
                  <c:v>5.4340000000000002</c:v>
                </c:pt>
                <c:pt idx="36">
                  <c:v>3.4870000000000001</c:v>
                </c:pt>
                <c:pt idx="37">
                  <c:v>1.5049999999999999</c:v>
                </c:pt>
                <c:pt idx="38">
                  <c:v>1.5369999999999999</c:v>
                </c:pt>
              </c:numCache>
            </c:numRef>
          </c:yVal>
        </c:ser>
        <c:axId val="101296000"/>
        <c:axId val="100618240"/>
      </c:scatterChart>
      <c:valAx>
        <c:axId val="101296000"/>
        <c:scaling>
          <c:orientation val="minMax"/>
        </c:scaling>
        <c:axPos val="b"/>
        <c:title>
          <c:tx>
            <c:rich>
              <a:bodyPr/>
              <a:lstStyle/>
              <a:p>
                <a:pPr>
                  <a:defRPr/>
                </a:pPr>
                <a:r>
                  <a:rPr lang="en-US"/>
                  <a:t>Water temperature,</a:t>
                </a:r>
                <a:r>
                  <a:rPr lang="en-US" baseline="0"/>
                  <a:t> deg F</a:t>
                </a:r>
                <a:endParaRPr lang="en-US"/>
              </a:p>
            </c:rich>
          </c:tx>
          <c:layout/>
        </c:title>
        <c:numFmt formatCode="General" sourceLinked="1"/>
        <c:majorTickMark val="none"/>
        <c:tickLblPos val="nextTo"/>
        <c:crossAx val="100618240"/>
        <c:crosses val="autoZero"/>
        <c:crossBetween val="midCat"/>
      </c:valAx>
      <c:valAx>
        <c:axId val="100618240"/>
        <c:scaling>
          <c:orientation val="minMax"/>
        </c:scaling>
        <c:axPos val="l"/>
        <c:title>
          <c:tx>
            <c:rich>
              <a:bodyPr/>
              <a:lstStyle/>
              <a:p>
                <a:pPr>
                  <a:defRPr/>
                </a:pPr>
                <a:r>
                  <a:rPr lang="en-US"/>
                  <a:t>Water depth, ft</a:t>
                </a:r>
              </a:p>
            </c:rich>
          </c:tx>
          <c:layout/>
        </c:title>
        <c:numFmt formatCode="General" sourceLinked="1"/>
        <c:majorTickMark val="none"/>
        <c:tickLblPos val="nextTo"/>
        <c:crossAx val="10129600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193.24:  Conductivity profile</a:t>
            </a:r>
          </a:p>
        </c:rich>
      </c:tx>
      <c:layout/>
    </c:title>
    <c:plotArea>
      <c:layout/>
      <c:scatterChart>
        <c:scatterStyle val="lineMarker"/>
        <c:ser>
          <c:idx val="0"/>
          <c:order val="0"/>
          <c:spPr>
            <a:ln w="28575">
              <a:noFill/>
            </a:ln>
          </c:spPr>
          <c:xVal>
            <c:numRef>
              <c:f>('sjr193.24_"opt1"'!$I$11:$I$22,'sjr193.24_"opt1"'!$I$24:$I$50)</c:f>
              <c:numCache>
                <c:formatCode>General</c:formatCode>
                <c:ptCount val="39"/>
                <c:pt idx="0">
                  <c:v>1019.97</c:v>
                </c:pt>
                <c:pt idx="1">
                  <c:v>1020.61</c:v>
                </c:pt>
                <c:pt idx="2">
                  <c:v>1019.34</c:v>
                </c:pt>
                <c:pt idx="3">
                  <c:v>1018.39</c:v>
                </c:pt>
                <c:pt idx="4">
                  <c:v>1018.39</c:v>
                </c:pt>
                <c:pt idx="5">
                  <c:v>1018.07</c:v>
                </c:pt>
                <c:pt idx="6">
                  <c:v>1017.44</c:v>
                </c:pt>
                <c:pt idx="7">
                  <c:v>1017.44</c:v>
                </c:pt>
                <c:pt idx="8">
                  <c:v>1017.44</c:v>
                </c:pt>
                <c:pt idx="9">
                  <c:v>1016.81</c:v>
                </c:pt>
                <c:pt idx="10">
                  <c:v>1017.13</c:v>
                </c:pt>
                <c:pt idx="11">
                  <c:v>1019.34</c:v>
                </c:pt>
                <c:pt idx="12">
                  <c:v>1017.76</c:v>
                </c:pt>
                <c:pt idx="13">
                  <c:v>1017.44</c:v>
                </c:pt>
                <c:pt idx="14">
                  <c:v>1017.44</c:v>
                </c:pt>
                <c:pt idx="15">
                  <c:v>1017.44</c:v>
                </c:pt>
                <c:pt idx="16">
                  <c:v>1018.7</c:v>
                </c:pt>
                <c:pt idx="17">
                  <c:v>1017.76</c:v>
                </c:pt>
                <c:pt idx="18">
                  <c:v>1017.76</c:v>
                </c:pt>
                <c:pt idx="19">
                  <c:v>1017.44</c:v>
                </c:pt>
                <c:pt idx="20">
                  <c:v>1017.76</c:v>
                </c:pt>
                <c:pt idx="21">
                  <c:v>1017.76</c:v>
                </c:pt>
                <c:pt idx="22">
                  <c:v>1017.76</c:v>
                </c:pt>
                <c:pt idx="23">
                  <c:v>1017.44</c:v>
                </c:pt>
                <c:pt idx="24">
                  <c:v>1017.13</c:v>
                </c:pt>
                <c:pt idx="25">
                  <c:v>1016.81</c:v>
                </c:pt>
                <c:pt idx="26">
                  <c:v>1017.76</c:v>
                </c:pt>
                <c:pt idx="27">
                  <c:v>1017.44</c:v>
                </c:pt>
                <c:pt idx="28">
                  <c:v>1016.81</c:v>
                </c:pt>
                <c:pt idx="29">
                  <c:v>1017.44</c:v>
                </c:pt>
                <c:pt idx="30">
                  <c:v>1017.44</c:v>
                </c:pt>
                <c:pt idx="31">
                  <c:v>1017.44</c:v>
                </c:pt>
                <c:pt idx="32">
                  <c:v>1017.75</c:v>
                </c:pt>
                <c:pt idx="33">
                  <c:v>1019.65</c:v>
                </c:pt>
                <c:pt idx="34">
                  <c:v>1019.65</c:v>
                </c:pt>
                <c:pt idx="35">
                  <c:v>1017.44</c:v>
                </c:pt>
                <c:pt idx="36">
                  <c:v>1018.38</c:v>
                </c:pt>
                <c:pt idx="37">
                  <c:v>1019.33</c:v>
                </c:pt>
                <c:pt idx="38">
                  <c:v>1019.33</c:v>
                </c:pt>
              </c:numCache>
            </c:numRef>
          </c:xVal>
          <c:yVal>
            <c:numRef>
              <c:f>('sjr193.24_"opt1"'!$E$11:$E$22,'sjr193.24_"opt1"'!$E$24:$E$50)</c:f>
              <c:numCache>
                <c:formatCode>General</c:formatCode>
                <c:ptCount val="39"/>
                <c:pt idx="0">
                  <c:v>0.36599999999999999</c:v>
                </c:pt>
                <c:pt idx="1">
                  <c:v>1.7789999999999999</c:v>
                </c:pt>
                <c:pt idx="2">
                  <c:v>2.8210000000000002</c:v>
                </c:pt>
                <c:pt idx="3">
                  <c:v>3.8279999999999998</c:v>
                </c:pt>
                <c:pt idx="4">
                  <c:v>3.7869999999999999</c:v>
                </c:pt>
                <c:pt idx="5">
                  <c:v>3.8330000000000002</c:v>
                </c:pt>
                <c:pt idx="6">
                  <c:v>3.8130000000000002</c:v>
                </c:pt>
                <c:pt idx="7">
                  <c:v>3.68</c:v>
                </c:pt>
                <c:pt idx="8">
                  <c:v>3.45</c:v>
                </c:pt>
                <c:pt idx="9">
                  <c:v>3.254</c:v>
                </c:pt>
                <c:pt idx="10">
                  <c:v>2.7109999999999999</c:v>
                </c:pt>
                <c:pt idx="11">
                  <c:v>1.837</c:v>
                </c:pt>
                <c:pt idx="12">
                  <c:v>0.52300000000000002</c:v>
                </c:pt>
                <c:pt idx="13">
                  <c:v>2.1970000000000001</c:v>
                </c:pt>
                <c:pt idx="14">
                  <c:v>3.5720000000000001</c:v>
                </c:pt>
                <c:pt idx="15">
                  <c:v>3.5840000000000001</c:v>
                </c:pt>
                <c:pt idx="16">
                  <c:v>3.9470000000000001</c:v>
                </c:pt>
                <c:pt idx="17">
                  <c:v>3.9620000000000002</c:v>
                </c:pt>
                <c:pt idx="18">
                  <c:v>3.9249999999999998</c:v>
                </c:pt>
                <c:pt idx="19">
                  <c:v>3.9390000000000001</c:v>
                </c:pt>
                <c:pt idx="20">
                  <c:v>3.97</c:v>
                </c:pt>
                <c:pt idx="21">
                  <c:v>4.1020000000000003</c:v>
                </c:pt>
                <c:pt idx="22">
                  <c:v>4.0999999999999996</c:v>
                </c:pt>
                <c:pt idx="23">
                  <c:v>4.1150000000000002</c:v>
                </c:pt>
                <c:pt idx="24">
                  <c:v>4.1310000000000002</c:v>
                </c:pt>
                <c:pt idx="25">
                  <c:v>4.9279999999999999</c:v>
                </c:pt>
                <c:pt idx="26">
                  <c:v>4.976</c:v>
                </c:pt>
                <c:pt idx="27">
                  <c:v>7.4980000000000002</c:v>
                </c:pt>
                <c:pt idx="28">
                  <c:v>7.2990000000000004</c:v>
                </c:pt>
                <c:pt idx="29">
                  <c:v>7.3650000000000002</c:v>
                </c:pt>
                <c:pt idx="30">
                  <c:v>7.3650000000000002</c:v>
                </c:pt>
                <c:pt idx="31">
                  <c:v>7.3650000000000002</c:v>
                </c:pt>
                <c:pt idx="32">
                  <c:v>7.3810000000000002</c:v>
                </c:pt>
                <c:pt idx="33">
                  <c:v>7.3650000000000002</c:v>
                </c:pt>
                <c:pt idx="34">
                  <c:v>7.3810000000000002</c:v>
                </c:pt>
                <c:pt idx="35">
                  <c:v>5.4340000000000002</c:v>
                </c:pt>
                <c:pt idx="36">
                  <c:v>3.4870000000000001</c:v>
                </c:pt>
                <c:pt idx="37">
                  <c:v>1.5049999999999999</c:v>
                </c:pt>
                <c:pt idx="38">
                  <c:v>1.5369999999999999</c:v>
                </c:pt>
              </c:numCache>
            </c:numRef>
          </c:yVal>
        </c:ser>
        <c:axId val="100638080"/>
        <c:axId val="100656640"/>
      </c:scatterChart>
      <c:valAx>
        <c:axId val="100638080"/>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0656640"/>
        <c:crosses val="autoZero"/>
        <c:crossBetween val="midCat"/>
      </c:valAx>
      <c:valAx>
        <c:axId val="100656640"/>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10063808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a:t>
            </a:r>
            <a:r>
              <a:rPr lang="en-US" baseline="0"/>
              <a:t> 193.24(2):  Water temperature profile</a:t>
            </a:r>
            <a:endParaRPr lang="en-US"/>
          </a:p>
        </c:rich>
      </c:tx>
      <c:layout/>
    </c:title>
    <c:plotArea>
      <c:layout/>
      <c:scatterChart>
        <c:scatterStyle val="lineMarker"/>
        <c:ser>
          <c:idx val="0"/>
          <c:order val="0"/>
          <c:spPr>
            <a:ln w="28575">
              <a:noFill/>
            </a:ln>
          </c:spPr>
          <c:xVal>
            <c:numRef>
              <c:f>'sjr193.24(2)_"opt2"'!$D$10:$D$43</c:f>
              <c:numCache>
                <c:formatCode>General</c:formatCode>
                <c:ptCount val="34"/>
                <c:pt idx="0">
                  <c:v>85.49</c:v>
                </c:pt>
                <c:pt idx="1">
                  <c:v>85.07</c:v>
                </c:pt>
                <c:pt idx="2">
                  <c:v>80.31</c:v>
                </c:pt>
                <c:pt idx="3">
                  <c:v>78.72</c:v>
                </c:pt>
                <c:pt idx="4">
                  <c:v>77.489999999999995</c:v>
                </c:pt>
                <c:pt idx="5">
                  <c:v>77.349999999999994</c:v>
                </c:pt>
                <c:pt idx="6">
                  <c:v>77.23</c:v>
                </c:pt>
                <c:pt idx="7">
                  <c:v>77.3</c:v>
                </c:pt>
                <c:pt idx="8">
                  <c:v>77.510000000000005</c:v>
                </c:pt>
                <c:pt idx="9">
                  <c:v>77.39</c:v>
                </c:pt>
                <c:pt idx="10">
                  <c:v>77.44</c:v>
                </c:pt>
                <c:pt idx="11">
                  <c:v>77.400000000000006</c:v>
                </c:pt>
                <c:pt idx="12">
                  <c:v>77.58</c:v>
                </c:pt>
                <c:pt idx="13">
                  <c:v>77.790000000000006</c:v>
                </c:pt>
                <c:pt idx="14">
                  <c:v>78.599999999999994</c:v>
                </c:pt>
                <c:pt idx="15">
                  <c:v>78.010000000000005</c:v>
                </c:pt>
                <c:pt idx="16">
                  <c:v>78.11</c:v>
                </c:pt>
                <c:pt idx="17">
                  <c:v>78.23</c:v>
                </c:pt>
                <c:pt idx="18">
                  <c:v>77.44</c:v>
                </c:pt>
                <c:pt idx="19">
                  <c:v>77.510000000000005</c:v>
                </c:pt>
                <c:pt idx="20">
                  <c:v>77.540000000000006</c:v>
                </c:pt>
                <c:pt idx="21">
                  <c:v>77.39</c:v>
                </c:pt>
                <c:pt idx="22">
                  <c:v>77.05</c:v>
                </c:pt>
                <c:pt idx="23">
                  <c:v>78.319999999999993</c:v>
                </c:pt>
                <c:pt idx="24">
                  <c:v>77.78</c:v>
                </c:pt>
                <c:pt idx="25">
                  <c:v>77.3</c:v>
                </c:pt>
                <c:pt idx="26">
                  <c:v>77.930000000000007</c:v>
                </c:pt>
                <c:pt idx="27">
                  <c:v>77.239999999999995</c:v>
                </c:pt>
                <c:pt idx="28">
                  <c:v>77</c:v>
                </c:pt>
                <c:pt idx="29">
                  <c:v>76.83</c:v>
                </c:pt>
                <c:pt idx="30">
                  <c:v>76.77</c:v>
                </c:pt>
                <c:pt idx="31">
                  <c:v>76.77</c:v>
                </c:pt>
                <c:pt idx="32">
                  <c:v>76.52</c:v>
                </c:pt>
                <c:pt idx="33">
                  <c:v>76.680000000000007</c:v>
                </c:pt>
              </c:numCache>
            </c:numRef>
          </c:xVal>
          <c:yVal>
            <c:numRef>
              <c:f>'sjr193.24(2)_"opt2"'!$E$10:$E$43</c:f>
              <c:numCache>
                <c:formatCode>General</c:formatCode>
                <c:ptCount val="34"/>
                <c:pt idx="0">
                  <c:v>0.47899999999999998</c:v>
                </c:pt>
                <c:pt idx="1">
                  <c:v>0.55700000000000005</c:v>
                </c:pt>
                <c:pt idx="2">
                  <c:v>2.1909999999999998</c:v>
                </c:pt>
                <c:pt idx="3">
                  <c:v>3.1389999999999998</c:v>
                </c:pt>
                <c:pt idx="4">
                  <c:v>3.2349999999999999</c:v>
                </c:pt>
                <c:pt idx="5">
                  <c:v>3.0089999999999999</c:v>
                </c:pt>
                <c:pt idx="6">
                  <c:v>2.9009999999999998</c:v>
                </c:pt>
                <c:pt idx="7">
                  <c:v>3.3330000000000002</c:v>
                </c:pt>
                <c:pt idx="8">
                  <c:v>3.4660000000000002</c:v>
                </c:pt>
                <c:pt idx="9">
                  <c:v>2.8330000000000002</c:v>
                </c:pt>
                <c:pt idx="10">
                  <c:v>3.194</c:v>
                </c:pt>
                <c:pt idx="11">
                  <c:v>3.22</c:v>
                </c:pt>
                <c:pt idx="12">
                  <c:v>1.6919999999999999</c:v>
                </c:pt>
                <c:pt idx="13">
                  <c:v>1.992</c:v>
                </c:pt>
                <c:pt idx="14">
                  <c:v>1.722</c:v>
                </c:pt>
                <c:pt idx="15">
                  <c:v>1.998</c:v>
                </c:pt>
                <c:pt idx="16">
                  <c:v>1.671</c:v>
                </c:pt>
                <c:pt idx="17">
                  <c:v>3.74</c:v>
                </c:pt>
                <c:pt idx="18">
                  <c:v>3.5750000000000002</c:v>
                </c:pt>
                <c:pt idx="19">
                  <c:v>3.597</c:v>
                </c:pt>
                <c:pt idx="20">
                  <c:v>3.1890000000000001</c:v>
                </c:pt>
                <c:pt idx="21">
                  <c:v>3.395</c:v>
                </c:pt>
                <c:pt idx="22">
                  <c:v>2.12</c:v>
                </c:pt>
                <c:pt idx="23">
                  <c:v>2.3119999999999998</c:v>
                </c:pt>
                <c:pt idx="24">
                  <c:v>2.7149999999999999</c:v>
                </c:pt>
                <c:pt idx="25">
                  <c:v>3.6160000000000001</c:v>
                </c:pt>
                <c:pt idx="26">
                  <c:v>2.5369999999999999</c:v>
                </c:pt>
                <c:pt idx="27">
                  <c:v>2.8420000000000001</c:v>
                </c:pt>
                <c:pt idx="28">
                  <c:v>3.3109999999999999</c:v>
                </c:pt>
                <c:pt idx="29">
                  <c:v>3.335</c:v>
                </c:pt>
                <c:pt idx="30">
                  <c:v>3.5779999999999998</c:v>
                </c:pt>
                <c:pt idx="31">
                  <c:v>3.5880000000000001</c:v>
                </c:pt>
                <c:pt idx="32">
                  <c:v>3.581</c:v>
                </c:pt>
                <c:pt idx="33">
                  <c:v>3.5739999999999998</c:v>
                </c:pt>
              </c:numCache>
            </c:numRef>
          </c:yVal>
        </c:ser>
        <c:axId val="104506880"/>
        <c:axId val="104508800"/>
      </c:scatterChart>
      <c:valAx>
        <c:axId val="104506880"/>
        <c:scaling>
          <c:orientation val="minMax"/>
        </c:scaling>
        <c:axPos val="b"/>
        <c:title>
          <c:tx>
            <c:rich>
              <a:bodyPr/>
              <a:lstStyle/>
              <a:p>
                <a:pPr>
                  <a:defRPr/>
                </a:pPr>
                <a:r>
                  <a:rPr lang="en-US"/>
                  <a:t>Water temperature, deg F</a:t>
                </a:r>
              </a:p>
            </c:rich>
          </c:tx>
          <c:layout>
            <c:manualLayout>
              <c:xMode val="edge"/>
              <c:yMode val="edge"/>
              <c:x val="0.42249397596250238"/>
              <c:y val="0.90181013274123967"/>
            </c:manualLayout>
          </c:layout>
        </c:title>
        <c:numFmt formatCode="General" sourceLinked="1"/>
        <c:majorTickMark val="none"/>
        <c:tickLblPos val="nextTo"/>
        <c:crossAx val="104508800"/>
        <c:crosses val="autoZero"/>
        <c:crossBetween val="midCat"/>
      </c:valAx>
      <c:valAx>
        <c:axId val="104508800"/>
        <c:scaling>
          <c:orientation val="minMax"/>
        </c:scaling>
        <c:axPos val="l"/>
        <c:title>
          <c:tx>
            <c:rich>
              <a:bodyPr/>
              <a:lstStyle/>
              <a:p>
                <a:pPr>
                  <a:defRPr/>
                </a:pPr>
                <a:r>
                  <a:rPr lang="en-US"/>
                  <a:t>Water depth, ft</a:t>
                </a:r>
              </a:p>
            </c:rich>
          </c:tx>
          <c:layout/>
        </c:title>
        <c:numFmt formatCode="General" sourceLinked="1"/>
        <c:majorTickMark val="none"/>
        <c:tickLblPos val="nextTo"/>
        <c:crossAx val="10450688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193.24(2):  Conductivity profile</a:t>
            </a:r>
          </a:p>
        </c:rich>
      </c:tx>
      <c:layout/>
    </c:title>
    <c:plotArea>
      <c:layout/>
      <c:scatterChart>
        <c:scatterStyle val="lineMarker"/>
        <c:ser>
          <c:idx val="0"/>
          <c:order val="0"/>
          <c:spPr>
            <a:ln w="28575">
              <a:noFill/>
            </a:ln>
          </c:spPr>
          <c:xVal>
            <c:numRef>
              <c:f>'sjr193.24(2)_"opt2"'!$I$10:$I$43</c:f>
              <c:numCache>
                <c:formatCode>General</c:formatCode>
                <c:ptCount val="34"/>
                <c:pt idx="0">
                  <c:v>1079.03</c:v>
                </c:pt>
                <c:pt idx="1">
                  <c:v>1063.9100000000001</c:v>
                </c:pt>
                <c:pt idx="2">
                  <c:v>996.15</c:v>
                </c:pt>
                <c:pt idx="3">
                  <c:v>987.47</c:v>
                </c:pt>
                <c:pt idx="4">
                  <c:v>984.21</c:v>
                </c:pt>
                <c:pt idx="5">
                  <c:v>984.21</c:v>
                </c:pt>
                <c:pt idx="6">
                  <c:v>984.21</c:v>
                </c:pt>
                <c:pt idx="7">
                  <c:v>983.62</c:v>
                </c:pt>
                <c:pt idx="8">
                  <c:v>971.69</c:v>
                </c:pt>
                <c:pt idx="9">
                  <c:v>984.21</c:v>
                </c:pt>
                <c:pt idx="10">
                  <c:v>983.33</c:v>
                </c:pt>
                <c:pt idx="11">
                  <c:v>984.5</c:v>
                </c:pt>
                <c:pt idx="12">
                  <c:v>986.57</c:v>
                </c:pt>
                <c:pt idx="13">
                  <c:v>986.28</c:v>
                </c:pt>
                <c:pt idx="14">
                  <c:v>990.14</c:v>
                </c:pt>
                <c:pt idx="15">
                  <c:v>987.46</c:v>
                </c:pt>
                <c:pt idx="16">
                  <c:v>993.74</c:v>
                </c:pt>
                <c:pt idx="17">
                  <c:v>983.62</c:v>
                </c:pt>
                <c:pt idx="18">
                  <c:v>985.39</c:v>
                </c:pt>
                <c:pt idx="19">
                  <c:v>985.39</c:v>
                </c:pt>
                <c:pt idx="20">
                  <c:v>985.68</c:v>
                </c:pt>
                <c:pt idx="21">
                  <c:v>983.62</c:v>
                </c:pt>
                <c:pt idx="22">
                  <c:v>989.24</c:v>
                </c:pt>
                <c:pt idx="23">
                  <c:v>987.16</c:v>
                </c:pt>
                <c:pt idx="24">
                  <c:v>982.73</c:v>
                </c:pt>
                <c:pt idx="25">
                  <c:v>981.85</c:v>
                </c:pt>
                <c:pt idx="26">
                  <c:v>983.91</c:v>
                </c:pt>
                <c:pt idx="27">
                  <c:v>981.56</c:v>
                </c:pt>
                <c:pt idx="28">
                  <c:v>981.56</c:v>
                </c:pt>
                <c:pt idx="29">
                  <c:v>980.68</c:v>
                </c:pt>
                <c:pt idx="30">
                  <c:v>980.68</c:v>
                </c:pt>
                <c:pt idx="31">
                  <c:v>979.51</c:v>
                </c:pt>
                <c:pt idx="32">
                  <c:v>980.39</c:v>
                </c:pt>
                <c:pt idx="33">
                  <c:v>980.09</c:v>
                </c:pt>
              </c:numCache>
            </c:numRef>
          </c:xVal>
          <c:yVal>
            <c:numRef>
              <c:f>'sjr193.24(2)_"opt2"'!$E$10:$E$43</c:f>
              <c:numCache>
                <c:formatCode>General</c:formatCode>
                <c:ptCount val="34"/>
                <c:pt idx="0">
                  <c:v>0.47899999999999998</c:v>
                </c:pt>
                <c:pt idx="1">
                  <c:v>0.55700000000000005</c:v>
                </c:pt>
                <c:pt idx="2">
                  <c:v>2.1909999999999998</c:v>
                </c:pt>
                <c:pt idx="3">
                  <c:v>3.1389999999999998</c:v>
                </c:pt>
                <c:pt idx="4">
                  <c:v>3.2349999999999999</c:v>
                </c:pt>
                <c:pt idx="5">
                  <c:v>3.0089999999999999</c:v>
                </c:pt>
                <c:pt idx="6">
                  <c:v>2.9009999999999998</c:v>
                </c:pt>
                <c:pt idx="7">
                  <c:v>3.3330000000000002</c:v>
                </c:pt>
                <c:pt idx="8">
                  <c:v>3.4660000000000002</c:v>
                </c:pt>
                <c:pt idx="9">
                  <c:v>2.8330000000000002</c:v>
                </c:pt>
                <c:pt idx="10">
                  <c:v>3.194</c:v>
                </c:pt>
                <c:pt idx="11">
                  <c:v>3.22</c:v>
                </c:pt>
                <c:pt idx="12">
                  <c:v>1.6919999999999999</c:v>
                </c:pt>
                <c:pt idx="13">
                  <c:v>1.992</c:v>
                </c:pt>
                <c:pt idx="14">
                  <c:v>1.722</c:v>
                </c:pt>
                <c:pt idx="15">
                  <c:v>1.998</c:v>
                </c:pt>
                <c:pt idx="16">
                  <c:v>1.671</c:v>
                </c:pt>
                <c:pt idx="17">
                  <c:v>3.74</c:v>
                </c:pt>
                <c:pt idx="18">
                  <c:v>3.5750000000000002</c:v>
                </c:pt>
                <c:pt idx="19">
                  <c:v>3.597</c:v>
                </c:pt>
                <c:pt idx="20">
                  <c:v>3.1890000000000001</c:v>
                </c:pt>
                <c:pt idx="21">
                  <c:v>3.395</c:v>
                </c:pt>
                <c:pt idx="22">
                  <c:v>2.12</c:v>
                </c:pt>
                <c:pt idx="23">
                  <c:v>2.3119999999999998</c:v>
                </c:pt>
                <c:pt idx="24">
                  <c:v>2.7149999999999999</c:v>
                </c:pt>
                <c:pt idx="25">
                  <c:v>3.6160000000000001</c:v>
                </c:pt>
                <c:pt idx="26">
                  <c:v>2.5369999999999999</c:v>
                </c:pt>
                <c:pt idx="27">
                  <c:v>2.8420000000000001</c:v>
                </c:pt>
                <c:pt idx="28">
                  <c:v>3.3109999999999999</c:v>
                </c:pt>
                <c:pt idx="29">
                  <c:v>3.335</c:v>
                </c:pt>
                <c:pt idx="30">
                  <c:v>3.5779999999999998</c:v>
                </c:pt>
                <c:pt idx="31">
                  <c:v>3.5880000000000001</c:v>
                </c:pt>
                <c:pt idx="32">
                  <c:v>3.581</c:v>
                </c:pt>
                <c:pt idx="33">
                  <c:v>3.5739999999999998</c:v>
                </c:pt>
              </c:numCache>
            </c:numRef>
          </c:yVal>
        </c:ser>
        <c:axId val="69671936"/>
        <c:axId val="69698688"/>
      </c:scatterChart>
      <c:valAx>
        <c:axId val="69671936"/>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69698688"/>
        <c:crosses val="autoZero"/>
        <c:crossBetween val="midCat"/>
      </c:valAx>
      <c:valAx>
        <c:axId val="69698688"/>
        <c:scaling>
          <c:orientation val="minMax"/>
        </c:scaling>
        <c:axPos val="l"/>
        <c:title>
          <c:tx>
            <c:rich>
              <a:bodyPr/>
              <a:lstStyle/>
              <a:p>
                <a:pPr>
                  <a:defRPr/>
                </a:pPr>
                <a:r>
                  <a:rPr lang="en-US"/>
                  <a:t>Water depth, ft</a:t>
                </a:r>
              </a:p>
            </c:rich>
          </c:tx>
          <c:layout/>
        </c:title>
        <c:numFmt formatCode="General" sourceLinked="1"/>
        <c:majorTickMark val="none"/>
        <c:tickLblPos val="nextTo"/>
        <c:crossAx val="69671936"/>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193:  Water temperature profile</a:t>
            </a:r>
          </a:p>
        </c:rich>
      </c:tx>
      <c:layout/>
    </c:title>
    <c:plotArea>
      <c:layout/>
      <c:scatterChart>
        <c:scatterStyle val="lineMarker"/>
        <c:ser>
          <c:idx val="0"/>
          <c:order val="0"/>
          <c:spPr>
            <a:ln w="28575">
              <a:noFill/>
            </a:ln>
          </c:spPr>
          <c:xVal>
            <c:numRef>
              <c:f>'sjr193'!$D$10:$D$45</c:f>
              <c:numCache>
                <c:formatCode>General</c:formatCode>
                <c:ptCount val="36"/>
                <c:pt idx="0">
                  <c:v>80.150000000000006</c:v>
                </c:pt>
                <c:pt idx="1">
                  <c:v>80.27</c:v>
                </c:pt>
                <c:pt idx="2">
                  <c:v>80.25</c:v>
                </c:pt>
                <c:pt idx="3">
                  <c:v>80.38</c:v>
                </c:pt>
                <c:pt idx="4">
                  <c:v>80.38</c:v>
                </c:pt>
                <c:pt idx="5">
                  <c:v>80.2</c:v>
                </c:pt>
                <c:pt idx="6">
                  <c:v>80.27</c:v>
                </c:pt>
                <c:pt idx="7">
                  <c:v>79.67</c:v>
                </c:pt>
                <c:pt idx="8">
                  <c:v>79.540000000000006</c:v>
                </c:pt>
                <c:pt idx="9">
                  <c:v>78.540000000000006</c:v>
                </c:pt>
                <c:pt idx="10">
                  <c:v>78.23</c:v>
                </c:pt>
                <c:pt idx="11">
                  <c:v>77.959999999999994</c:v>
                </c:pt>
                <c:pt idx="12">
                  <c:v>77.97</c:v>
                </c:pt>
                <c:pt idx="13">
                  <c:v>77.930000000000007</c:v>
                </c:pt>
                <c:pt idx="14">
                  <c:v>77.930000000000007</c:v>
                </c:pt>
                <c:pt idx="15">
                  <c:v>77.94</c:v>
                </c:pt>
                <c:pt idx="16">
                  <c:v>77.930000000000007</c:v>
                </c:pt>
                <c:pt idx="17">
                  <c:v>77.95</c:v>
                </c:pt>
                <c:pt idx="18">
                  <c:v>77.959999999999994</c:v>
                </c:pt>
                <c:pt idx="19">
                  <c:v>77.97</c:v>
                </c:pt>
                <c:pt idx="20">
                  <c:v>77.94</c:v>
                </c:pt>
                <c:pt idx="21">
                  <c:v>77.95</c:v>
                </c:pt>
                <c:pt idx="22">
                  <c:v>77.95</c:v>
                </c:pt>
                <c:pt idx="23">
                  <c:v>80.680000000000007</c:v>
                </c:pt>
                <c:pt idx="24">
                  <c:v>80.260000000000005</c:v>
                </c:pt>
                <c:pt idx="25">
                  <c:v>79.17</c:v>
                </c:pt>
                <c:pt idx="26">
                  <c:v>79.069999999999993</c:v>
                </c:pt>
                <c:pt idx="27">
                  <c:v>78.73</c:v>
                </c:pt>
                <c:pt idx="28">
                  <c:v>78.22</c:v>
                </c:pt>
                <c:pt idx="29">
                  <c:v>78.180000000000007</c:v>
                </c:pt>
                <c:pt idx="30">
                  <c:v>77.900000000000006</c:v>
                </c:pt>
                <c:pt idx="31">
                  <c:v>77.739999999999995</c:v>
                </c:pt>
                <c:pt idx="32">
                  <c:v>78.09</c:v>
                </c:pt>
                <c:pt idx="33">
                  <c:v>78.099999999999994</c:v>
                </c:pt>
                <c:pt idx="34">
                  <c:v>78.09</c:v>
                </c:pt>
                <c:pt idx="35">
                  <c:v>77.989999999999995</c:v>
                </c:pt>
              </c:numCache>
            </c:numRef>
          </c:xVal>
          <c:yVal>
            <c:numRef>
              <c:f>'sjr193'!$E$10:$E$45</c:f>
              <c:numCache>
                <c:formatCode>General</c:formatCode>
                <c:ptCount val="36"/>
                <c:pt idx="0">
                  <c:v>0.27800000000000002</c:v>
                </c:pt>
                <c:pt idx="1">
                  <c:v>0.373</c:v>
                </c:pt>
                <c:pt idx="2">
                  <c:v>0.33700000000000002</c:v>
                </c:pt>
                <c:pt idx="3">
                  <c:v>0.37</c:v>
                </c:pt>
                <c:pt idx="4">
                  <c:v>0.33900000000000002</c:v>
                </c:pt>
                <c:pt idx="5">
                  <c:v>0.39300000000000002</c:v>
                </c:pt>
                <c:pt idx="6">
                  <c:v>0.317</c:v>
                </c:pt>
                <c:pt idx="7">
                  <c:v>2.2389999999999999</c:v>
                </c:pt>
                <c:pt idx="8">
                  <c:v>3.0350000000000001</c:v>
                </c:pt>
                <c:pt idx="9">
                  <c:v>4.5679999999999996</c:v>
                </c:pt>
                <c:pt idx="10">
                  <c:v>4.9930000000000003</c:v>
                </c:pt>
                <c:pt idx="11">
                  <c:v>5.024</c:v>
                </c:pt>
                <c:pt idx="12">
                  <c:v>5.04</c:v>
                </c:pt>
                <c:pt idx="13">
                  <c:v>5.0869999999999997</c:v>
                </c:pt>
                <c:pt idx="14">
                  <c:v>5.15</c:v>
                </c:pt>
                <c:pt idx="15">
                  <c:v>5.2119999999999997</c:v>
                </c:pt>
                <c:pt idx="16">
                  <c:v>5.2389999999999999</c:v>
                </c:pt>
                <c:pt idx="17">
                  <c:v>5.266</c:v>
                </c:pt>
                <c:pt idx="18">
                  <c:v>5.2750000000000004</c:v>
                </c:pt>
                <c:pt idx="19">
                  <c:v>5.266</c:v>
                </c:pt>
                <c:pt idx="20">
                  <c:v>5.3559999999999999</c:v>
                </c:pt>
                <c:pt idx="21">
                  <c:v>5.7450000000000001</c:v>
                </c:pt>
                <c:pt idx="22">
                  <c:v>5.4180000000000001</c:v>
                </c:pt>
                <c:pt idx="23">
                  <c:v>0.374</c:v>
                </c:pt>
                <c:pt idx="24">
                  <c:v>2.2370000000000001</c:v>
                </c:pt>
                <c:pt idx="25">
                  <c:v>3.3359999999999999</c:v>
                </c:pt>
                <c:pt idx="26">
                  <c:v>3.69</c:v>
                </c:pt>
                <c:pt idx="27">
                  <c:v>4.5199999999999996</c:v>
                </c:pt>
                <c:pt idx="28">
                  <c:v>5.3369999999999997</c:v>
                </c:pt>
                <c:pt idx="29">
                  <c:v>5.51</c:v>
                </c:pt>
                <c:pt idx="30">
                  <c:v>5.2869999999999999</c:v>
                </c:pt>
                <c:pt idx="31">
                  <c:v>5.399</c:v>
                </c:pt>
                <c:pt idx="32">
                  <c:v>5.2460000000000004</c:v>
                </c:pt>
                <c:pt idx="33">
                  <c:v>5.242</c:v>
                </c:pt>
                <c:pt idx="34">
                  <c:v>5.1029999999999998</c:v>
                </c:pt>
                <c:pt idx="35">
                  <c:v>5.2130000000000001</c:v>
                </c:pt>
              </c:numCache>
            </c:numRef>
          </c:yVal>
        </c:ser>
        <c:axId val="104875520"/>
        <c:axId val="104877440"/>
      </c:scatterChart>
      <c:valAx>
        <c:axId val="104875520"/>
        <c:scaling>
          <c:orientation val="minMax"/>
        </c:scaling>
        <c:axPos val="b"/>
        <c:title>
          <c:tx>
            <c:rich>
              <a:bodyPr/>
              <a:lstStyle/>
              <a:p>
                <a:pPr>
                  <a:defRPr/>
                </a:pPr>
                <a:r>
                  <a:rPr lang="en-US"/>
                  <a:t>Water temperature,</a:t>
                </a:r>
                <a:r>
                  <a:rPr lang="en-US" baseline="0"/>
                  <a:t> deg F</a:t>
                </a:r>
                <a:endParaRPr lang="en-US"/>
              </a:p>
            </c:rich>
          </c:tx>
          <c:layout/>
        </c:title>
        <c:numFmt formatCode="General" sourceLinked="1"/>
        <c:majorTickMark val="none"/>
        <c:tickLblPos val="nextTo"/>
        <c:crossAx val="104877440"/>
        <c:crosses val="autoZero"/>
        <c:crossBetween val="midCat"/>
      </c:valAx>
      <c:valAx>
        <c:axId val="104877440"/>
        <c:scaling>
          <c:orientation val="minMax"/>
        </c:scaling>
        <c:axPos val="l"/>
        <c:title>
          <c:tx>
            <c:rich>
              <a:bodyPr/>
              <a:lstStyle/>
              <a:p>
                <a:pPr>
                  <a:defRPr/>
                </a:pPr>
                <a:r>
                  <a:rPr lang="en-US"/>
                  <a:t>Water depth, ft</a:t>
                </a:r>
              </a:p>
            </c:rich>
          </c:tx>
          <c:layout/>
        </c:title>
        <c:numFmt formatCode="General" sourceLinked="1"/>
        <c:majorTickMark val="none"/>
        <c:tickLblPos val="nextTo"/>
        <c:crossAx val="10487552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193:  Conductivity profile</a:t>
            </a:r>
          </a:p>
        </c:rich>
      </c:tx>
      <c:layout/>
    </c:title>
    <c:plotArea>
      <c:layout/>
      <c:scatterChart>
        <c:scatterStyle val="lineMarker"/>
        <c:ser>
          <c:idx val="0"/>
          <c:order val="0"/>
          <c:spPr>
            <a:ln w="28575">
              <a:noFill/>
            </a:ln>
          </c:spPr>
          <c:xVal>
            <c:numRef>
              <c:f>'sjr193'!$I$10:$I$45</c:f>
              <c:numCache>
                <c:formatCode>General</c:formatCode>
                <c:ptCount val="36"/>
                <c:pt idx="0">
                  <c:v>996.45</c:v>
                </c:pt>
                <c:pt idx="1">
                  <c:v>998.27</c:v>
                </c:pt>
                <c:pt idx="2">
                  <c:v>998.57</c:v>
                </c:pt>
                <c:pt idx="3">
                  <c:v>998.88</c:v>
                </c:pt>
                <c:pt idx="4">
                  <c:v>998.88</c:v>
                </c:pt>
                <c:pt idx="5">
                  <c:v>998.57</c:v>
                </c:pt>
                <c:pt idx="6">
                  <c:v>996.75</c:v>
                </c:pt>
                <c:pt idx="7">
                  <c:v>992.54</c:v>
                </c:pt>
                <c:pt idx="8">
                  <c:v>991.94</c:v>
                </c:pt>
                <c:pt idx="9">
                  <c:v>987.46</c:v>
                </c:pt>
                <c:pt idx="10">
                  <c:v>986.57</c:v>
                </c:pt>
                <c:pt idx="11">
                  <c:v>987.46</c:v>
                </c:pt>
                <c:pt idx="12">
                  <c:v>988.35</c:v>
                </c:pt>
                <c:pt idx="13">
                  <c:v>985.68</c:v>
                </c:pt>
                <c:pt idx="14">
                  <c:v>988.95</c:v>
                </c:pt>
                <c:pt idx="15">
                  <c:v>986.87</c:v>
                </c:pt>
                <c:pt idx="16">
                  <c:v>987.76</c:v>
                </c:pt>
                <c:pt idx="17">
                  <c:v>987.76</c:v>
                </c:pt>
                <c:pt idx="18">
                  <c:v>987.76</c:v>
                </c:pt>
                <c:pt idx="19">
                  <c:v>989.24</c:v>
                </c:pt>
                <c:pt idx="20">
                  <c:v>961.16</c:v>
                </c:pt>
                <c:pt idx="21">
                  <c:v>957.52</c:v>
                </c:pt>
                <c:pt idx="22">
                  <c:v>984.79</c:v>
                </c:pt>
                <c:pt idx="23">
                  <c:v>1001.91</c:v>
                </c:pt>
                <c:pt idx="24">
                  <c:v>995.24</c:v>
                </c:pt>
                <c:pt idx="25">
                  <c:v>990.13</c:v>
                </c:pt>
                <c:pt idx="26">
                  <c:v>989.84</c:v>
                </c:pt>
                <c:pt idx="27">
                  <c:v>987.46</c:v>
                </c:pt>
                <c:pt idx="28">
                  <c:v>987.16</c:v>
                </c:pt>
                <c:pt idx="29">
                  <c:v>983.91</c:v>
                </c:pt>
                <c:pt idx="30">
                  <c:v>983.61</c:v>
                </c:pt>
                <c:pt idx="31">
                  <c:v>984.5</c:v>
                </c:pt>
                <c:pt idx="32">
                  <c:v>986.57</c:v>
                </c:pt>
                <c:pt idx="33">
                  <c:v>986.27</c:v>
                </c:pt>
                <c:pt idx="34">
                  <c:v>985.97</c:v>
                </c:pt>
                <c:pt idx="35">
                  <c:v>985.09</c:v>
                </c:pt>
              </c:numCache>
            </c:numRef>
          </c:xVal>
          <c:yVal>
            <c:numRef>
              <c:f>'sjr193'!$E$10:$E$45</c:f>
              <c:numCache>
                <c:formatCode>General</c:formatCode>
                <c:ptCount val="36"/>
                <c:pt idx="0">
                  <c:v>0.27800000000000002</c:v>
                </c:pt>
                <c:pt idx="1">
                  <c:v>0.373</c:v>
                </c:pt>
                <c:pt idx="2">
                  <c:v>0.33700000000000002</c:v>
                </c:pt>
                <c:pt idx="3">
                  <c:v>0.37</c:v>
                </c:pt>
                <c:pt idx="4">
                  <c:v>0.33900000000000002</c:v>
                </c:pt>
                <c:pt idx="5">
                  <c:v>0.39300000000000002</c:v>
                </c:pt>
                <c:pt idx="6">
                  <c:v>0.317</c:v>
                </c:pt>
                <c:pt idx="7">
                  <c:v>2.2389999999999999</c:v>
                </c:pt>
                <c:pt idx="8">
                  <c:v>3.0350000000000001</c:v>
                </c:pt>
                <c:pt idx="9">
                  <c:v>4.5679999999999996</c:v>
                </c:pt>
                <c:pt idx="10">
                  <c:v>4.9930000000000003</c:v>
                </c:pt>
                <c:pt idx="11">
                  <c:v>5.024</c:v>
                </c:pt>
                <c:pt idx="12">
                  <c:v>5.04</c:v>
                </c:pt>
                <c:pt idx="13">
                  <c:v>5.0869999999999997</c:v>
                </c:pt>
                <c:pt idx="14">
                  <c:v>5.15</c:v>
                </c:pt>
                <c:pt idx="15">
                  <c:v>5.2119999999999997</c:v>
                </c:pt>
                <c:pt idx="16">
                  <c:v>5.2389999999999999</c:v>
                </c:pt>
                <c:pt idx="17">
                  <c:v>5.266</c:v>
                </c:pt>
                <c:pt idx="18">
                  <c:v>5.2750000000000004</c:v>
                </c:pt>
                <c:pt idx="19">
                  <c:v>5.266</c:v>
                </c:pt>
                <c:pt idx="20">
                  <c:v>5.3559999999999999</c:v>
                </c:pt>
                <c:pt idx="21">
                  <c:v>5.7450000000000001</c:v>
                </c:pt>
                <c:pt idx="22">
                  <c:v>5.4180000000000001</c:v>
                </c:pt>
                <c:pt idx="23">
                  <c:v>0.374</c:v>
                </c:pt>
                <c:pt idx="24">
                  <c:v>2.2370000000000001</c:v>
                </c:pt>
                <c:pt idx="25">
                  <c:v>3.3359999999999999</c:v>
                </c:pt>
                <c:pt idx="26">
                  <c:v>3.69</c:v>
                </c:pt>
                <c:pt idx="27">
                  <c:v>4.5199999999999996</c:v>
                </c:pt>
                <c:pt idx="28">
                  <c:v>5.3369999999999997</c:v>
                </c:pt>
                <c:pt idx="29">
                  <c:v>5.51</c:v>
                </c:pt>
                <c:pt idx="30">
                  <c:v>5.2869999999999999</c:v>
                </c:pt>
                <c:pt idx="31">
                  <c:v>5.399</c:v>
                </c:pt>
                <c:pt idx="32">
                  <c:v>5.2460000000000004</c:v>
                </c:pt>
                <c:pt idx="33">
                  <c:v>5.242</c:v>
                </c:pt>
                <c:pt idx="34">
                  <c:v>5.1029999999999998</c:v>
                </c:pt>
                <c:pt idx="35">
                  <c:v>5.2130000000000001</c:v>
                </c:pt>
              </c:numCache>
            </c:numRef>
          </c:yVal>
        </c:ser>
        <c:axId val="104885248"/>
        <c:axId val="104903808"/>
      </c:scatterChart>
      <c:valAx>
        <c:axId val="104885248"/>
        <c:scaling>
          <c:orientation val="minMax"/>
        </c:scaling>
        <c:axPos val="b"/>
        <c:title>
          <c:tx>
            <c:rich>
              <a:bodyPr/>
              <a:lstStyle/>
              <a:p>
                <a:pPr>
                  <a:defRPr/>
                </a:pPr>
                <a:r>
                  <a:rPr lang="en-US"/>
                  <a:t>Conductivity, microSiemens/cm</a:t>
                </a:r>
              </a:p>
            </c:rich>
          </c:tx>
          <c:layout>
            <c:manualLayout>
              <c:xMode val="edge"/>
              <c:yMode val="edge"/>
              <c:x val="0.47114902857256674"/>
              <c:y val="0.90737261290614535"/>
            </c:manualLayout>
          </c:layout>
        </c:title>
        <c:numFmt formatCode="General" sourceLinked="1"/>
        <c:majorTickMark val="none"/>
        <c:tickLblPos val="nextTo"/>
        <c:crossAx val="104903808"/>
        <c:crosses val="autoZero"/>
        <c:crossBetween val="midCat"/>
      </c:valAx>
      <c:valAx>
        <c:axId val="104903808"/>
        <c:scaling>
          <c:orientation val="minMax"/>
        </c:scaling>
        <c:axPos val="l"/>
        <c:title>
          <c:tx>
            <c:rich>
              <a:bodyPr/>
              <a:lstStyle/>
              <a:p>
                <a:pPr>
                  <a:defRPr/>
                </a:pPr>
                <a:r>
                  <a:rPr lang="en-US"/>
                  <a:t>Water depth, ft</a:t>
                </a:r>
              </a:p>
            </c:rich>
          </c:tx>
          <c:layout/>
        </c:title>
        <c:numFmt formatCode="General" sourceLinked="1"/>
        <c:majorTickMark val="none"/>
        <c:tickLblPos val="nextTo"/>
        <c:crossAx val="104885248"/>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a:t>
            </a:r>
            <a:r>
              <a:rPr lang="en-US" baseline="0"/>
              <a:t> 192.9:  Water temperature profile</a:t>
            </a:r>
            <a:endParaRPr lang="en-US"/>
          </a:p>
        </c:rich>
      </c:tx>
      <c:layout/>
    </c:title>
    <c:plotArea>
      <c:layout/>
      <c:scatterChart>
        <c:scatterStyle val="lineMarker"/>
        <c:ser>
          <c:idx val="0"/>
          <c:order val="0"/>
          <c:spPr>
            <a:ln w="28575">
              <a:noFill/>
            </a:ln>
          </c:spPr>
          <c:xVal>
            <c:numRef>
              <c:f>('sjr192.9'!$D$10:$D$29,'sjr192.9'!$D$32:$D$48)</c:f>
              <c:numCache>
                <c:formatCode>General</c:formatCode>
                <c:ptCount val="37"/>
                <c:pt idx="0">
                  <c:v>79.78</c:v>
                </c:pt>
                <c:pt idx="1">
                  <c:v>81.53</c:v>
                </c:pt>
                <c:pt idx="2">
                  <c:v>81.16</c:v>
                </c:pt>
                <c:pt idx="3">
                  <c:v>80.260000000000005</c:v>
                </c:pt>
                <c:pt idx="4">
                  <c:v>79.040000000000006</c:v>
                </c:pt>
                <c:pt idx="5">
                  <c:v>78.75</c:v>
                </c:pt>
                <c:pt idx="6">
                  <c:v>78.58</c:v>
                </c:pt>
                <c:pt idx="7">
                  <c:v>77.599999999999994</c:v>
                </c:pt>
                <c:pt idx="8">
                  <c:v>77.14</c:v>
                </c:pt>
                <c:pt idx="9">
                  <c:v>77.06</c:v>
                </c:pt>
                <c:pt idx="10">
                  <c:v>76.989999999999995</c:v>
                </c:pt>
                <c:pt idx="11">
                  <c:v>76.94</c:v>
                </c:pt>
                <c:pt idx="12">
                  <c:v>76.91</c:v>
                </c:pt>
                <c:pt idx="13">
                  <c:v>76.959999999999994</c:v>
                </c:pt>
                <c:pt idx="14">
                  <c:v>76.959999999999994</c:v>
                </c:pt>
                <c:pt idx="15">
                  <c:v>76.959999999999994</c:v>
                </c:pt>
                <c:pt idx="16">
                  <c:v>76.95</c:v>
                </c:pt>
                <c:pt idx="17">
                  <c:v>76.94</c:v>
                </c:pt>
                <c:pt idx="18">
                  <c:v>76.97</c:v>
                </c:pt>
                <c:pt idx="19">
                  <c:v>77</c:v>
                </c:pt>
                <c:pt idx="20">
                  <c:v>80.3</c:v>
                </c:pt>
                <c:pt idx="21">
                  <c:v>80.150000000000006</c:v>
                </c:pt>
                <c:pt idx="22">
                  <c:v>79.83</c:v>
                </c:pt>
                <c:pt idx="23">
                  <c:v>79.19</c:v>
                </c:pt>
                <c:pt idx="24">
                  <c:v>79.09</c:v>
                </c:pt>
                <c:pt idx="25">
                  <c:v>78.56</c:v>
                </c:pt>
                <c:pt idx="26">
                  <c:v>77.14</c:v>
                </c:pt>
                <c:pt idx="27">
                  <c:v>76.900000000000006</c:v>
                </c:pt>
                <c:pt idx="28">
                  <c:v>76.89</c:v>
                </c:pt>
                <c:pt idx="29">
                  <c:v>76.77</c:v>
                </c:pt>
                <c:pt idx="30">
                  <c:v>76.77</c:v>
                </c:pt>
                <c:pt idx="31">
                  <c:v>76.760000000000005</c:v>
                </c:pt>
                <c:pt idx="32">
                  <c:v>76.8</c:v>
                </c:pt>
                <c:pt idx="33">
                  <c:v>76.8</c:v>
                </c:pt>
                <c:pt idx="34">
                  <c:v>76.81</c:v>
                </c:pt>
                <c:pt idx="35">
                  <c:v>76.87</c:v>
                </c:pt>
                <c:pt idx="36">
                  <c:v>77.72</c:v>
                </c:pt>
              </c:numCache>
            </c:numRef>
          </c:xVal>
          <c:yVal>
            <c:numRef>
              <c:f>('sjr192.9'!$E$10:$E$29,'sjr192.9'!$E$32:$E$48)</c:f>
              <c:numCache>
                <c:formatCode>General</c:formatCode>
                <c:ptCount val="37"/>
                <c:pt idx="0">
                  <c:v>0.32100000000000001</c:v>
                </c:pt>
                <c:pt idx="1">
                  <c:v>0.38300000000000001</c:v>
                </c:pt>
                <c:pt idx="2">
                  <c:v>0.40600000000000003</c:v>
                </c:pt>
                <c:pt idx="3">
                  <c:v>1.7869999999999999</c:v>
                </c:pt>
                <c:pt idx="4">
                  <c:v>1.722</c:v>
                </c:pt>
                <c:pt idx="5">
                  <c:v>3.03</c:v>
                </c:pt>
                <c:pt idx="6">
                  <c:v>4.4950000000000001</c:v>
                </c:pt>
                <c:pt idx="7">
                  <c:v>5.7489999999999997</c:v>
                </c:pt>
                <c:pt idx="8">
                  <c:v>6.2629999999999999</c:v>
                </c:pt>
                <c:pt idx="9">
                  <c:v>6.2629999999999999</c:v>
                </c:pt>
                <c:pt idx="10">
                  <c:v>6.3810000000000002</c:v>
                </c:pt>
                <c:pt idx="11">
                  <c:v>6.43</c:v>
                </c:pt>
                <c:pt idx="12">
                  <c:v>6.4409999999999998</c:v>
                </c:pt>
                <c:pt idx="13">
                  <c:v>6.5179999999999998</c:v>
                </c:pt>
                <c:pt idx="14">
                  <c:v>6.508</c:v>
                </c:pt>
                <c:pt idx="15">
                  <c:v>6.5960000000000001</c:v>
                </c:pt>
                <c:pt idx="16">
                  <c:v>6.6</c:v>
                </c:pt>
                <c:pt idx="17">
                  <c:v>6.6340000000000003</c:v>
                </c:pt>
                <c:pt idx="18">
                  <c:v>6.6319999999999997</c:v>
                </c:pt>
                <c:pt idx="19">
                  <c:v>6.6289999999999996</c:v>
                </c:pt>
                <c:pt idx="20">
                  <c:v>0.33</c:v>
                </c:pt>
                <c:pt idx="21">
                  <c:v>0.49299999999999999</c:v>
                </c:pt>
                <c:pt idx="22">
                  <c:v>1.407</c:v>
                </c:pt>
                <c:pt idx="23">
                  <c:v>2.105</c:v>
                </c:pt>
                <c:pt idx="24">
                  <c:v>2.9740000000000002</c:v>
                </c:pt>
                <c:pt idx="25">
                  <c:v>5.1820000000000004</c:v>
                </c:pt>
                <c:pt idx="26">
                  <c:v>7.2779999999999996</c:v>
                </c:pt>
                <c:pt idx="27">
                  <c:v>7.3540000000000001</c:v>
                </c:pt>
                <c:pt idx="28">
                  <c:v>7.4390000000000001</c:v>
                </c:pt>
                <c:pt idx="29">
                  <c:v>7.4790000000000001</c:v>
                </c:pt>
                <c:pt idx="30">
                  <c:v>7.5170000000000003</c:v>
                </c:pt>
                <c:pt idx="31">
                  <c:v>7.569</c:v>
                </c:pt>
                <c:pt idx="32">
                  <c:v>7.5529999999999999</c:v>
                </c:pt>
                <c:pt idx="33">
                  <c:v>7.5529999999999999</c:v>
                </c:pt>
                <c:pt idx="34">
                  <c:v>7.5839999999999996</c:v>
                </c:pt>
                <c:pt idx="35">
                  <c:v>7.4630000000000001</c:v>
                </c:pt>
                <c:pt idx="36">
                  <c:v>2.831</c:v>
                </c:pt>
              </c:numCache>
            </c:numRef>
          </c:yVal>
        </c:ser>
        <c:axId val="104928384"/>
        <c:axId val="104930304"/>
      </c:scatterChart>
      <c:valAx>
        <c:axId val="104928384"/>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4930304"/>
        <c:crosses val="autoZero"/>
        <c:crossBetween val="midCat"/>
      </c:valAx>
      <c:valAx>
        <c:axId val="104930304"/>
        <c:scaling>
          <c:orientation val="minMax"/>
        </c:scaling>
        <c:axPos val="l"/>
        <c:title>
          <c:tx>
            <c:rich>
              <a:bodyPr/>
              <a:lstStyle/>
              <a:p>
                <a:pPr>
                  <a:defRPr/>
                </a:pPr>
                <a:r>
                  <a:rPr lang="en-US"/>
                  <a:t>Water depth, ft</a:t>
                </a:r>
              </a:p>
            </c:rich>
          </c:tx>
          <c:layout/>
        </c:title>
        <c:numFmt formatCode="General" sourceLinked="1"/>
        <c:majorTickMark val="none"/>
        <c:tickLblPos val="nextTo"/>
        <c:crossAx val="104928384"/>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192.9:  Conductivity profile</a:t>
            </a:r>
          </a:p>
        </c:rich>
      </c:tx>
      <c:layout/>
    </c:title>
    <c:plotArea>
      <c:layout/>
      <c:scatterChart>
        <c:scatterStyle val="lineMarker"/>
        <c:ser>
          <c:idx val="0"/>
          <c:order val="0"/>
          <c:spPr>
            <a:ln w="28575">
              <a:noFill/>
            </a:ln>
          </c:spPr>
          <c:xVal>
            <c:numRef>
              <c:f>('sjr192.9'!$I$10:$I$29,'sjr192.9'!$I$32:$I$48)</c:f>
              <c:numCache>
                <c:formatCode>General</c:formatCode>
                <c:ptCount val="37"/>
                <c:pt idx="0">
                  <c:v>988.86</c:v>
                </c:pt>
                <c:pt idx="1">
                  <c:v>993.65</c:v>
                </c:pt>
                <c:pt idx="2">
                  <c:v>986.19</c:v>
                </c:pt>
                <c:pt idx="3">
                  <c:v>977.97</c:v>
                </c:pt>
                <c:pt idx="4">
                  <c:v>976.52</c:v>
                </c:pt>
                <c:pt idx="5">
                  <c:v>975.36</c:v>
                </c:pt>
                <c:pt idx="6">
                  <c:v>968.17</c:v>
                </c:pt>
                <c:pt idx="7">
                  <c:v>965.9</c:v>
                </c:pt>
                <c:pt idx="8">
                  <c:v>965.33</c:v>
                </c:pt>
                <c:pt idx="9">
                  <c:v>965.61</c:v>
                </c:pt>
                <c:pt idx="10">
                  <c:v>966.46</c:v>
                </c:pt>
                <c:pt idx="11">
                  <c:v>965.61</c:v>
                </c:pt>
                <c:pt idx="12">
                  <c:v>969.32</c:v>
                </c:pt>
                <c:pt idx="13">
                  <c:v>966.18</c:v>
                </c:pt>
                <c:pt idx="14">
                  <c:v>967.32</c:v>
                </c:pt>
                <c:pt idx="15">
                  <c:v>963.91</c:v>
                </c:pt>
                <c:pt idx="16">
                  <c:v>963.91</c:v>
                </c:pt>
                <c:pt idx="17">
                  <c:v>963.07</c:v>
                </c:pt>
                <c:pt idx="18">
                  <c:v>968.18</c:v>
                </c:pt>
                <c:pt idx="19">
                  <c:v>966.47</c:v>
                </c:pt>
                <c:pt idx="20">
                  <c:v>984.13</c:v>
                </c:pt>
                <c:pt idx="21">
                  <c:v>982.96</c:v>
                </c:pt>
                <c:pt idx="22">
                  <c:v>980.9</c:v>
                </c:pt>
                <c:pt idx="23">
                  <c:v>977.4</c:v>
                </c:pt>
                <c:pt idx="24">
                  <c:v>977.69</c:v>
                </c:pt>
                <c:pt idx="25">
                  <c:v>967.9</c:v>
                </c:pt>
                <c:pt idx="26">
                  <c:v>965.34</c:v>
                </c:pt>
                <c:pt idx="27">
                  <c:v>964.49</c:v>
                </c:pt>
                <c:pt idx="28">
                  <c:v>964.77</c:v>
                </c:pt>
                <c:pt idx="29">
                  <c:v>965.91</c:v>
                </c:pt>
                <c:pt idx="30">
                  <c:v>965.34</c:v>
                </c:pt>
                <c:pt idx="31">
                  <c:v>968.19</c:v>
                </c:pt>
                <c:pt idx="32">
                  <c:v>966.48</c:v>
                </c:pt>
                <c:pt idx="33">
                  <c:v>967.9</c:v>
                </c:pt>
                <c:pt idx="34">
                  <c:v>969.05</c:v>
                </c:pt>
                <c:pt idx="35">
                  <c:v>963.36</c:v>
                </c:pt>
                <c:pt idx="36">
                  <c:v>973.36</c:v>
                </c:pt>
              </c:numCache>
            </c:numRef>
          </c:xVal>
          <c:yVal>
            <c:numRef>
              <c:f>('sjr192.9'!$E$10:$E$29,'sjr192.9'!$E$32:$E$48)</c:f>
              <c:numCache>
                <c:formatCode>General</c:formatCode>
                <c:ptCount val="37"/>
                <c:pt idx="0">
                  <c:v>0.32100000000000001</c:v>
                </c:pt>
                <c:pt idx="1">
                  <c:v>0.38300000000000001</c:v>
                </c:pt>
                <c:pt idx="2">
                  <c:v>0.40600000000000003</c:v>
                </c:pt>
                <c:pt idx="3">
                  <c:v>1.7869999999999999</c:v>
                </c:pt>
                <c:pt idx="4">
                  <c:v>1.722</c:v>
                </c:pt>
                <c:pt idx="5">
                  <c:v>3.03</c:v>
                </c:pt>
                <c:pt idx="6">
                  <c:v>4.4950000000000001</c:v>
                </c:pt>
                <c:pt idx="7">
                  <c:v>5.7489999999999997</c:v>
                </c:pt>
                <c:pt idx="8">
                  <c:v>6.2629999999999999</c:v>
                </c:pt>
                <c:pt idx="9">
                  <c:v>6.2629999999999999</c:v>
                </c:pt>
                <c:pt idx="10">
                  <c:v>6.3810000000000002</c:v>
                </c:pt>
                <c:pt idx="11">
                  <c:v>6.43</c:v>
                </c:pt>
                <c:pt idx="12">
                  <c:v>6.4409999999999998</c:v>
                </c:pt>
                <c:pt idx="13">
                  <c:v>6.5179999999999998</c:v>
                </c:pt>
                <c:pt idx="14">
                  <c:v>6.508</c:v>
                </c:pt>
                <c:pt idx="15">
                  <c:v>6.5960000000000001</c:v>
                </c:pt>
                <c:pt idx="16">
                  <c:v>6.6</c:v>
                </c:pt>
                <c:pt idx="17">
                  <c:v>6.6340000000000003</c:v>
                </c:pt>
                <c:pt idx="18">
                  <c:v>6.6319999999999997</c:v>
                </c:pt>
                <c:pt idx="19">
                  <c:v>6.6289999999999996</c:v>
                </c:pt>
                <c:pt idx="20">
                  <c:v>0.33</c:v>
                </c:pt>
                <c:pt idx="21">
                  <c:v>0.49299999999999999</c:v>
                </c:pt>
                <c:pt idx="22">
                  <c:v>1.407</c:v>
                </c:pt>
                <c:pt idx="23">
                  <c:v>2.105</c:v>
                </c:pt>
                <c:pt idx="24">
                  <c:v>2.9740000000000002</c:v>
                </c:pt>
                <c:pt idx="25">
                  <c:v>5.1820000000000004</c:v>
                </c:pt>
                <c:pt idx="26">
                  <c:v>7.2779999999999996</c:v>
                </c:pt>
                <c:pt idx="27">
                  <c:v>7.3540000000000001</c:v>
                </c:pt>
                <c:pt idx="28">
                  <c:v>7.4390000000000001</c:v>
                </c:pt>
                <c:pt idx="29">
                  <c:v>7.4790000000000001</c:v>
                </c:pt>
                <c:pt idx="30">
                  <c:v>7.5170000000000003</c:v>
                </c:pt>
                <c:pt idx="31">
                  <c:v>7.569</c:v>
                </c:pt>
                <c:pt idx="32">
                  <c:v>7.5529999999999999</c:v>
                </c:pt>
                <c:pt idx="33">
                  <c:v>7.5529999999999999</c:v>
                </c:pt>
                <c:pt idx="34">
                  <c:v>7.5839999999999996</c:v>
                </c:pt>
                <c:pt idx="35">
                  <c:v>7.4630000000000001</c:v>
                </c:pt>
                <c:pt idx="36">
                  <c:v>2.831</c:v>
                </c:pt>
              </c:numCache>
            </c:numRef>
          </c:yVal>
        </c:ser>
        <c:axId val="104938112"/>
        <c:axId val="104964864"/>
      </c:scatterChart>
      <c:valAx>
        <c:axId val="104938112"/>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4964864"/>
        <c:crosses val="autoZero"/>
        <c:crossBetween val="midCat"/>
      </c:valAx>
      <c:valAx>
        <c:axId val="104964864"/>
        <c:scaling>
          <c:orientation val="minMax"/>
        </c:scaling>
        <c:axPos val="l"/>
        <c:title>
          <c:tx>
            <c:rich>
              <a:bodyPr/>
              <a:lstStyle/>
              <a:p>
                <a:pPr>
                  <a:defRPr/>
                </a:pPr>
                <a:r>
                  <a:rPr lang="en-US"/>
                  <a:t>Water depth, ft</a:t>
                </a:r>
              </a:p>
            </c:rich>
          </c:tx>
          <c:layout/>
        </c:title>
        <c:numFmt formatCode="General" sourceLinked="1"/>
        <c:majorTickMark val="none"/>
        <c:tickLblPos val="nextTo"/>
        <c:crossAx val="104938112"/>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US"/>
  <c:chart>
    <c:autoTitleDeleted val="1"/>
    <c:plotArea>
      <c:layout>
        <c:manualLayout>
          <c:layoutTarget val="inner"/>
          <c:xMode val="edge"/>
          <c:yMode val="edge"/>
          <c:x val="0.120397756636176"/>
          <c:y val="0.17438496225825217"/>
          <c:w val="0.82311105985116551"/>
          <c:h val="0.75169769931927455"/>
        </c:manualLayout>
      </c:layout>
      <c:scatterChart>
        <c:scatterStyle val="lineMarker"/>
        <c:ser>
          <c:idx val="0"/>
          <c:order val="0"/>
          <c:spPr>
            <a:ln w="28575">
              <a:noFill/>
            </a:ln>
          </c:spPr>
          <c:xVal>
            <c:numRef>
              <c:f>'sjr206.99'!$I$30:$I$75</c:f>
              <c:numCache>
                <c:formatCode>General</c:formatCode>
                <c:ptCount val="46"/>
                <c:pt idx="0">
                  <c:v>1926.43</c:v>
                </c:pt>
                <c:pt idx="1">
                  <c:v>1904.79</c:v>
                </c:pt>
                <c:pt idx="2">
                  <c:v>1883.25</c:v>
                </c:pt>
                <c:pt idx="3">
                  <c:v>1874.72</c:v>
                </c:pt>
                <c:pt idx="4">
                  <c:v>1826.58</c:v>
                </c:pt>
                <c:pt idx="5">
                  <c:v>1795.12</c:v>
                </c:pt>
                <c:pt idx="6">
                  <c:v>1783.59</c:v>
                </c:pt>
                <c:pt idx="7">
                  <c:v>1785.63</c:v>
                </c:pt>
                <c:pt idx="8">
                  <c:v>1792.79</c:v>
                </c:pt>
                <c:pt idx="9">
                  <c:v>1796.75</c:v>
                </c:pt>
                <c:pt idx="10">
                  <c:v>1795.65</c:v>
                </c:pt>
                <c:pt idx="11">
                  <c:v>1800.55</c:v>
                </c:pt>
                <c:pt idx="12">
                  <c:v>1808.05</c:v>
                </c:pt>
                <c:pt idx="13">
                  <c:v>1811.58</c:v>
                </c:pt>
                <c:pt idx="14">
                  <c:v>1812.79</c:v>
                </c:pt>
                <c:pt idx="15">
                  <c:v>1817.97</c:v>
                </c:pt>
                <c:pt idx="16">
                  <c:v>1818.15</c:v>
                </c:pt>
                <c:pt idx="17">
                  <c:v>1818.37</c:v>
                </c:pt>
                <c:pt idx="18">
                  <c:v>1983.09</c:v>
                </c:pt>
                <c:pt idx="19">
                  <c:v>2131.0100000000002</c:v>
                </c:pt>
                <c:pt idx="20">
                  <c:v>2280.84</c:v>
                </c:pt>
                <c:pt idx="21">
                  <c:v>2364.66</c:v>
                </c:pt>
                <c:pt idx="22">
                  <c:v>2517.7199999999998</c:v>
                </c:pt>
                <c:pt idx="23">
                  <c:v>2575.77</c:v>
                </c:pt>
                <c:pt idx="24">
                  <c:v>2654.9</c:v>
                </c:pt>
                <c:pt idx="25">
                  <c:v>2772</c:v>
                </c:pt>
                <c:pt idx="26">
                  <c:v>2779.67</c:v>
                </c:pt>
                <c:pt idx="27">
                  <c:v>2775.88</c:v>
                </c:pt>
                <c:pt idx="28">
                  <c:v>2785.49</c:v>
                </c:pt>
                <c:pt idx="29">
                  <c:v>2796.44</c:v>
                </c:pt>
                <c:pt idx="30">
                  <c:v>2791.75</c:v>
                </c:pt>
                <c:pt idx="31">
                  <c:v>2793.78</c:v>
                </c:pt>
                <c:pt idx="32">
                  <c:v>2797.73</c:v>
                </c:pt>
                <c:pt idx="33">
                  <c:v>2796.88</c:v>
                </c:pt>
                <c:pt idx="34">
                  <c:v>2798.8</c:v>
                </c:pt>
                <c:pt idx="35">
                  <c:v>2798.27</c:v>
                </c:pt>
                <c:pt idx="36">
                  <c:v>2796.04</c:v>
                </c:pt>
                <c:pt idx="37">
                  <c:v>2784.04</c:v>
                </c:pt>
                <c:pt idx="38">
                  <c:v>2705.72</c:v>
                </c:pt>
                <c:pt idx="39">
                  <c:v>2673.35</c:v>
                </c:pt>
                <c:pt idx="40">
                  <c:v>2531.16</c:v>
                </c:pt>
                <c:pt idx="41">
                  <c:v>2395.2399999999998</c:v>
                </c:pt>
                <c:pt idx="42">
                  <c:v>1922.05</c:v>
                </c:pt>
                <c:pt idx="43">
                  <c:v>1810.81</c:v>
                </c:pt>
                <c:pt idx="44">
                  <c:v>1787.97</c:v>
                </c:pt>
                <c:pt idx="45">
                  <c:v>1834.16</c:v>
                </c:pt>
              </c:numCache>
            </c:numRef>
          </c:xVal>
          <c:yVal>
            <c:numRef>
              <c:f>'sjr206.99'!$J$30:$J$75</c:f>
              <c:numCache>
                <c:formatCode>General</c:formatCode>
                <c:ptCount val="46"/>
                <c:pt idx="0">
                  <c:v>-0.24420731707317075</c:v>
                </c:pt>
                <c:pt idx="1">
                  <c:v>-0.35884146341463419</c:v>
                </c:pt>
                <c:pt idx="2">
                  <c:v>-0.42835365853658541</c:v>
                </c:pt>
                <c:pt idx="3">
                  <c:v>-0.47378048780487808</c:v>
                </c:pt>
                <c:pt idx="4">
                  <c:v>-0.58719512195121948</c:v>
                </c:pt>
                <c:pt idx="5">
                  <c:v>-0.87103658536585382</c:v>
                </c:pt>
                <c:pt idx="6">
                  <c:v>-1.0033536585365854</c:v>
                </c:pt>
                <c:pt idx="7">
                  <c:v>-1.1472560975609756</c:v>
                </c:pt>
                <c:pt idx="8">
                  <c:v>-1.3164634146341463</c:v>
                </c:pt>
                <c:pt idx="9">
                  <c:v>-1.3262195121951219</c:v>
                </c:pt>
                <c:pt idx="10">
                  <c:v>-1.5304878048780488</c:v>
                </c:pt>
                <c:pt idx="11">
                  <c:v>-1.7588414634146343</c:v>
                </c:pt>
                <c:pt idx="12">
                  <c:v>-2.0466463414634148</c:v>
                </c:pt>
                <c:pt idx="13">
                  <c:v>-2.3365853658536584</c:v>
                </c:pt>
                <c:pt idx="14">
                  <c:v>-2.350609756097561</c:v>
                </c:pt>
                <c:pt idx="15">
                  <c:v>-2.7536585365853661</c:v>
                </c:pt>
                <c:pt idx="16">
                  <c:v>-2.7442073170731707</c:v>
                </c:pt>
                <c:pt idx="17">
                  <c:v>-2.75</c:v>
                </c:pt>
                <c:pt idx="18">
                  <c:v>-3.1100609756097564</c:v>
                </c:pt>
                <c:pt idx="19">
                  <c:v>-3.4317073170731711</c:v>
                </c:pt>
                <c:pt idx="20">
                  <c:v>-3.6905487804878052</c:v>
                </c:pt>
                <c:pt idx="21">
                  <c:v>-3.7951219512195125</c:v>
                </c:pt>
                <c:pt idx="22">
                  <c:v>-4.1310975609756104</c:v>
                </c:pt>
                <c:pt idx="23">
                  <c:v>-4.3570121951219516</c:v>
                </c:pt>
                <c:pt idx="24">
                  <c:v>-4.7060975609756097</c:v>
                </c:pt>
                <c:pt idx="25">
                  <c:v>-5.2018292682926832</c:v>
                </c:pt>
                <c:pt idx="26">
                  <c:v>-5.3771341463414641</c:v>
                </c:pt>
                <c:pt idx="27">
                  <c:v>-5.2875000000000005</c:v>
                </c:pt>
                <c:pt idx="28">
                  <c:v>-5.4195121951219516</c:v>
                </c:pt>
                <c:pt idx="29">
                  <c:v>-5.4649390243902447</c:v>
                </c:pt>
                <c:pt idx="30">
                  <c:v>-5.4975609756097565</c:v>
                </c:pt>
                <c:pt idx="31">
                  <c:v>-5.5435975609756101</c:v>
                </c:pt>
                <c:pt idx="32">
                  <c:v>-5.5969512195121958</c:v>
                </c:pt>
                <c:pt idx="33">
                  <c:v>-5.6280487804878057</c:v>
                </c:pt>
                <c:pt idx="34">
                  <c:v>-5.6466463414634154</c:v>
                </c:pt>
                <c:pt idx="35">
                  <c:v>-5.6585365853658534</c:v>
                </c:pt>
                <c:pt idx="36">
                  <c:v>-5.6637195121951232</c:v>
                </c:pt>
                <c:pt idx="37">
                  <c:v>-5.6429878048780493</c:v>
                </c:pt>
                <c:pt idx="38">
                  <c:v>-5.2545731707317076</c:v>
                </c:pt>
                <c:pt idx="39">
                  <c:v>-4.8859756097560973</c:v>
                </c:pt>
                <c:pt idx="40">
                  <c:v>-4.3496951219512194</c:v>
                </c:pt>
                <c:pt idx="41">
                  <c:v>-3.7759146341463414</c:v>
                </c:pt>
                <c:pt idx="42">
                  <c:v>-3.0615853658536585</c:v>
                </c:pt>
                <c:pt idx="43">
                  <c:v>-2.2347560975609757</c:v>
                </c:pt>
                <c:pt idx="44">
                  <c:v>-1.4030487804878051</c:v>
                </c:pt>
                <c:pt idx="45">
                  <c:v>-0.801219512195122</c:v>
                </c:pt>
              </c:numCache>
            </c:numRef>
          </c:yVal>
        </c:ser>
        <c:axId val="61740928"/>
        <c:axId val="61759488"/>
      </c:scatterChart>
      <c:valAx>
        <c:axId val="61740928"/>
        <c:scaling>
          <c:orientation val="minMax"/>
          <c:min val="1500"/>
        </c:scaling>
        <c:axPos val="b"/>
        <c:title>
          <c:tx>
            <c:rich>
              <a:bodyPr/>
              <a:lstStyle/>
              <a:p>
                <a:pPr>
                  <a:defRPr/>
                </a:pPr>
                <a:r>
                  <a:rPr lang="en-US"/>
                  <a:t>Conductivity,</a:t>
                </a:r>
                <a:r>
                  <a:rPr lang="en-US" baseline="0"/>
                  <a:t> microSiemens/cm</a:t>
                </a:r>
                <a:endParaRPr lang="en-US"/>
              </a:p>
            </c:rich>
          </c:tx>
          <c:layout>
            <c:manualLayout>
              <c:xMode val="edge"/>
              <c:yMode val="edge"/>
              <c:x val="0.32760871819148513"/>
              <c:y val="4.4165571280864416E-2"/>
            </c:manualLayout>
          </c:layout>
        </c:title>
        <c:numFmt formatCode="General" sourceLinked="1"/>
        <c:tickLblPos val="high"/>
        <c:crossAx val="61759488"/>
        <c:crosses val="autoZero"/>
        <c:crossBetween val="midCat"/>
      </c:valAx>
      <c:valAx>
        <c:axId val="61759488"/>
        <c:scaling>
          <c:orientation val="minMax"/>
        </c:scaling>
        <c:axPos val="l"/>
        <c:title>
          <c:tx>
            <c:rich>
              <a:bodyPr/>
              <a:lstStyle/>
              <a:p>
                <a:pPr>
                  <a:defRPr/>
                </a:pPr>
                <a:r>
                  <a:rPr lang="en-US"/>
                  <a:t>Water depth, m</a:t>
                </a:r>
              </a:p>
            </c:rich>
          </c:tx>
          <c:layout/>
        </c:title>
        <c:numFmt formatCode="General" sourceLinked="1"/>
        <c:majorTickMark val="in"/>
        <c:tickLblPos val="nextTo"/>
        <c:crossAx val="61740928"/>
        <c:crosses val="autoZero"/>
        <c:crossBetween val="midCat"/>
      </c:valAx>
    </c:plotArea>
    <c:plotVisOnly val="1"/>
  </c:chart>
  <c:printSettings>
    <c:headerFooter/>
    <c:pageMargins b="0.75000000000000089" l="0.70000000000000062" r="0.70000000000000062" t="0.75000000000000089" header="0.30000000000000032" footer="0.30000000000000032"/>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192.8:  Water temperature profile</a:t>
            </a:r>
          </a:p>
        </c:rich>
      </c:tx>
      <c:layout/>
    </c:title>
    <c:plotArea>
      <c:layout/>
      <c:scatterChart>
        <c:scatterStyle val="lineMarker"/>
        <c:ser>
          <c:idx val="0"/>
          <c:order val="0"/>
          <c:spPr>
            <a:ln w="28575">
              <a:noFill/>
            </a:ln>
          </c:spPr>
          <c:xVal>
            <c:numRef>
              <c:f>'sjr192.8'!$D$10:$D$31</c:f>
              <c:numCache>
                <c:formatCode>General</c:formatCode>
                <c:ptCount val="22"/>
                <c:pt idx="0">
                  <c:v>84.76</c:v>
                </c:pt>
                <c:pt idx="1">
                  <c:v>81.27</c:v>
                </c:pt>
                <c:pt idx="2">
                  <c:v>80.98</c:v>
                </c:pt>
                <c:pt idx="3">
                  <c:v>78.459999999999994</c:v>
                </c:pt>
                <c:pt idx="4">
                  <c:v>76.64</c:v>
                </c:pt>
                <c:pt idx="5">
                  <c:v>74.989999999999995</c:v>
                </c:pt>
                <c:pt idx="6">
                  <c:v>74.95</c:v>
                </c:pt>
                <c:pt idx="7">
                  <c:v>74.540000000000006</c:v>
                </c:pt>
                <c:pt idx="8">
                  <c:v>74.38</c:v>
                </c:pt>
                <c:pt idx="9">
                  <c:v>74.41</c:v>
                </c:pt>
                <c:pt idx="10">
                  <c:v>74.42</c:v>
                </c:pt>
                <c:pt idx="11">
                  <c:v>74.45</c:v>
                </c:pt>
                <c:pt idx="12">
                  <c:v>84.26</c:v>
                </c:pt>
                <c:pt idx="13">
                  <c:v>83.06</c:v>
                </c:pt>
                <c:pt idx="14">
                  <c:v>79.08</c:v>
                </c:pt>
                <c:pt idx="15">
                  <c:v>74.959999999999994</c:v>
                </c:pt>
                <c:pt idx="16">
                  <c:v>74.790000000000006</c:v>
                </c:pt>
                <c:pt idx="17">
                  <c:v>74.39</c:v>
                </c:pt>
                <c:pt idx="18">
                  <c:v>74.349999999999994</c:v>
                </c:pt>
                <c:pt idx="19">
                  <c:v>74.400000000000006</c:v>
                </c:pt>
                <c:pt idx="20">
                  <c:v>74.45</c:v>
                </c:pt>
                <c:pt idx="21">
                  <c:v>74.489999999999995</c:v>
                </c:pt>
              </c:numCache>
            </c:numRef>
          </c:xVal>
          <c:yVal>
            <c:numRef>
              <c:f>'sjr192.8'!$E$10:$E$31</c:f>
              <c:numCache>
                <c:formatCode>General</c:formatCode>
                <c:ptCount val="22"/>
                <c:pt idx="0">
                  <c:v>0.79600000000000004</c:v>
                </c:pt>
                <c:pt idx="1">
                  <c:v>1.3939999999999999</c:v>
                </c:pt>
                <c:pt idx="2">
                  <c:v>1.589</c:v>
                </c:pt>
                <c:pt idx="3">
                  <c:v>2.2639999999999998</c:v>
                </c:pt>
                <c:pt idx="4">
                  <c:v>2.702</c:v>
                </c:pt>
                <c:pt idx="5">
                  <c:v>3.5990000000000002</c:v>
                </c:pt>
                <c:pt idx="6">
                  <c:v>3.633</c:v>
                </c:pt>
                <c:pt idx="7">
                  <c:v>3.9430000000000001</c:v>
                </c:pt>
                <c:pt idx="8">
                  <c:v>3.97</c:v>
                </c:pt>
                <c:pt idx="9">
                  <c:v>3.89</c:v>
                </c:pt>
                <c:pt idx="10">
                  <c:v>3.5059999999999998</c:v>
                </c:pt>
                <c:pt idx="11">
                  <c:v>3.802</c:v>
                </c:pt>
                <c:pt idx="12">
                  <c:v>1.026</c:v>
                </c:pt>
                <c:pt idx="13">
                  <c:v>1.3520000000000001</c:v>
                </c:pt>
                <c:pt idx="14">
                  <c:v>2.4889999999999999</c:v>
                </c:pt>
                <c:pt idx="15">
                  <c:v>3.5579999999999998</c:v>
                </c:pt>
                <c:pt idx="16">
                  <c:v>3.8849999999999998</c:v>
                </c:pt>
                <c:pt idx="17">
                  <c:v>3.907</c:v>
                </c:pt>
                <c:pt idx="18">
                  <c:v>3.7709999999999999</c:v>
                </c:pt>
                <c:pt idx="19">
                  <c:v>3.5049999999999999</c:v>
                </c:pt>
                <c:pt idx="20">
                  <c:v>3.7010000000000001</c:v>
                </c:pt>
                <c:pt idx="21">
                  <c:v>3.8090000000000002</c:v>
                </c:pt>
              </c:numCache>
            </c:numRef>
          </c:yVal>
        </c:ser>
        <c:axId val="105055744"/>
        <c:axId val="105057664"/>
      </c:scatterChart>
      <c:valAx>
        <c:axId val="105055744"/>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5057664"/>
        <c:crosses val="autoZero"/>
        <c:crossBetween val="midCat"/>
      </c:valAx>
      <c:valAx>
        <c:axId val="105057664"/>
        <c:scaling>
          <c:orientation val="minMax"/>
        </c:scaling>
        <c:axPos val="l"/>
        <c:title>
          <c:tx>
            <c:rich>
              <a:bodyPr/>
              <a:lstStyle/>
              <a:p>
                <a:pPr>
                  <a:defRPr/>
                </a:pPr>
                <a:r>
                  <a:rPr lang="en-US"/>
                  <a:t>Water depth,</a:t>
                </a:r>
                <a:r>
                  <a:rPr lang="en-US" baseline="0"/>
                  <a:t> ft</a:t>
                </a:r>
                <a:endParaRPr lang="en-US"/>
              </a:p>
            </c:rich>
          </c:tx>
          <c:layout/>
        </c:title>
        <c:numFmt formatCode="General" sourceLinked="1"/>
        <c:majorTickMark val="none"/>
        <c:tickLblPos val="nextTo"/>
        <c:crossAx val="105055744"/>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192.8:  Conductivity profile</a:t>
            </a:r>
          </a:p>
        </c:rich>
      </c:tx>
      <c:layout/>
    </c:title>
    <c:plotArea>
      <c:layout/>
      <c:scatterChart>
        <c:scatterStyle val="lineMarker"/>
        <c:ser>
          <c:idx val="0"/>
          <c:order val="0"/>
          <c:spPr>
            <a:ln w="28575">
              <a:noFill/>
            </a:ln>
          </c:spPr>
          <c:xVal>
            <c:numRef>
              <c:f>'sjr192.8'!$I$10:$I$31</c:f>
              <c:numCache>
                <c:formatCode>General</c:formatCode>
                <c:ptCount val="22"/>
                <c:pt idx="0">
                  <c:v>1015.72</c:v>
                </c:pt>
                <c:pt idx="1">
                  <c:v>980.55</c:v>
                </c:pt>
                <c:pt idx="2">
                  <c:v>969.55</c:v>
                </c:pt>
                <c:pt idx="3">
                  <c:v>970.41</c:v>
                </c:pt>
                <c:pt idx="4">
                  <c:v>947.18</c:v>
                </c:pt>
                <c:pt idx="5">
                  <c:v>949.1</c:v>
                </c:pt>
                <c:pt idx="6">
                  <c:v>951.29</c:v>
                </c:pt>
                <c:pt idx="7">
                  <c:v>949.64</c:v>
                </c:pt>
                <c:pt idx="8">
                  <c:v>952.67</c:v>
                </c:pt>
                <c:pt idx="9">
                  <c:v>954.05</c:v>
                </c:pt>
                <c:pt idx="10">
                  <c:v>960.75</c:v>
                </c:pt>
                <c:pt idx="11">
                  <c:v>1043.45</c:v>
                </c:pt>
                <c:pt idx="12">
                  <c:v>1009.46</c:v>
                </c:pt>
                <c:pt idx="13">
                  <c:v>976.16</c:v>
                </c:pt>
                <c:pt idx="14">
                  <c:v>953.22</c:v>
                </c:pt>
                <c:pt idx="15">
                  <c:v>948.81</c:v>
                </c:pt>
                <c:pt idx="16">
                  <c:v>949.36</c:v>
                </c:pt>
                <c:pt idx="17">
                  <c:v>951.01</c:v>
                </c:pt>
                <c:pt idx="18">
                  <c:v>954.88</c:v>
                </c:pt>
                <c:pt idx="19">
                  <c:v>953.22</c:v>
                </c:pt>
                <c:pt idx="20">
                  <c:v>981.71</c:v>
                </c:pt>
                <c:pt idx="21">
                  <c:v>976.45</c:v>
                </c:pt>
              </c:numCache>
            </c:numRef>
          </c:xVal>
          <c:yVal>
            <c:numRef>
              <c:f>'sjr192.8'!$E$10:$E$31</c:f>
              <c:numCache>
                <c:formatCode>General</c:formatCode>
                <c:ptCount val="22"/>
                <c:pt idx="0">
                  <c:v>0.79600000000000004</c:v>
                </c:pt>
                <c:pt idx="1">
                  <c:v>1.3939999999999999</c:v>
                </c:pt>
                <c:pt idx="2">
                  <c:v>1.589</c:v>
                </c:pt>
                <c:pt idx="3">
                  <c:v>2.2639999999999998</c:v>
                </c:pt>
                <c:pt idx="4">
                  <c:v>2.702</c:v>
                </c:pt>
                <c:pt idx="5">
                  <c:v>3.5990000000000002</c:v>
                </c:pt>
                <c:pt idx="6">
                  <c:v>3.633</c:v>
                </c:pt>
                <c:pt idx="7">
                  <c:v>3.9430000000000001</c:v>
                </c:pt>
                <c:pt idx="8">
                  <c:v>3.97</c:v>
                </c:pt>
                <c:pt idx="9">
                  <c:v>3.89</c:v>
                </c:pt>
                <c:pt idx="10">
                  <c:v>3.5059999999999998</c:v>
                </c:pt>
                <c:pt idx="11">
                  <c:v>3.802</c:v>
                </c:pt>
                <c:pt idx="12">
                  <c:v>1.026</c:v>
                </c:pt>
                <c:pt idx="13">
                  <c:v>1.3520000000000001</c:v>
                </c:pt>
                <c:pt idx="14">
                  <c:v>2.4889999999999999</c:v>
                </c:pt>
                <c:pt idx="15">
                  <c:v>3.5579999999999998</c:v>
                </c:pt>
                <c:pt idx="16">
                  <c:v>3.8849999999999998</c:v>
                </c:pt>
                <c:pt idx="17">
                  <c:v>3.907</c:v>
                </c:pt>
                <c:pt idx="18">
                  <c:v>3.7709999999999999</c:v>
                </c:pt>
                <c:pt idx="19">
                  <c:v>3.5049999999999999</c:v>
                </c:pt>
                <c:pt idx="20">
                  <c:v>3.7010000000000001</c:v>
                </c:pt>
                <c:pt idx="21">
                  <c:v>3.8090000000000002</c:v>
                </c:pt>
              </c:numCache>
            </c:numRef>
          </c:yVal>
        </c:ser>
        <c:axId val="105069568"/>
        <c:axId val="105104512"/>
      </c:scatterChart>
      <c:valAx>
        <c:axId val="105069568"/>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5104512"/>
        <c:crosses val="autoZero"/>
        <c:crossBetween val="midCat"/>
      </c:valAx>
      <c:valAx>
        <c:axId val="105104512"/>
        <c:scaling>
          <c:orientation val="minMax"/>
        </c:scaling>
        <c:axPos val="l"/>
        <c:title>
          <c:tx>
            <c:rich>
              <a:bodyPr/>
              <a:lstStyle/>
              <a:p>
                <a:pPr>
                  <a:defRPr/>
                </a:pPr>
                <a:r>
                  <a:rPr lang="en-US"/>
                  <a:t>Water depth, ft</a:t>
                </a:r>
              </a:p>
            </c:rich>
          </c:tx>
          <c:layout/>
        </c:title>
        <c:numFmt formatCode="General" sourceLinked="1"/>
        <c:majorTickMark val="none"/>
        <c:tickLblPos val="nextTo"/>
        <c:crossAx val="105069568"/>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a:t>
            </a:r>
            <a:r>
              <a:rPr lang="en-US" baseline="0"/>
              <a:t> 192.6:  Water temperature profile</a:t>
            </a:r>
            <a:endParaRPr lang="en-US"/>
          </a:p>
        </c:rich>
      </c:tx>
      <c:layout/>
    </c:title>
    <c:plotArea>
      <c:layout/>
      <c:scatterChart>
        <c:scatterStyle val="lineMarker"/>
        <c:ser>
          <c:idx val="0"/>
          <c:order val="0"/>
          <c:spPr>
            <a:ln w="28575">
              <a:noFill/>
            </a:ln>
          </c:spPr>
          <c:xVal>
            <c:numRef>
              <c:f>'sjr192.6'!$D$10:$D$48</c:f>
              <c:numCache>
                <c:formatCode>General</c:formatCode>
                <c:ptCount val="39"/>
                <c:pt idx="0">
                  <c:v>82.89</c:v>
                </c:pt>
                <c:pt idx="1">
                  <c:v>82.97</c:v>
                </c:pt>
                <c:pt idx="2">
                  <c:v>83.08</c:v>
                </c:pt>
                <c:pt idx="3">
                  <c:v>82.76</c:v>
                </c:pt>
                <c:pt idx="4">
                  <c:v>81.510000000000005</c:v>
                </c:pt>
                <c:pt idx="5">
                  <c:v>80.400000000000006</c:v>
                </c:pt>
                <c:pt idx="6">
                  <c:v>76.099999999999994</c:v>
                </c:pt>
                <c:pt idx="7">
                  <c:v>75.33</c:v>
                </c:pt>
                <c:pt idx="8">
                  <c:v>75.12</c:v>
                </c:pt>
                <c:pt idx="9">
                  <c:v>75.12</c:v>
                </c:pt>
                <c:pt idx="10">
                  <c:v>75.14</c:v>
                </c:pt>
                <c:pt idx="11">
                  <c:v>82.58</c:v>
                </c:pt>
                <c:pt idx="12">
                  <c:v>79</c:v>
                </c:pt>
                <c:pt idx="13">
                  <c:v>77.83</c:v>
                </c:pt>
                <c:pt idx="14">
                  <c:v>76.66</c:v>
                </c:pt>
                <c:pt idx="15">
                  <c:v>75.47</c:v>
                </c:pt>
                <c:pt idx="16">
                  <c:v>75.400000000000006</c:v>
                </c:pt>
                <c:pt idx="17">
                  <c:v>75.489999999999995</c:v>
                </c:pt>
                <c:pt idx="18">
                  <c:v>75.930000000000007</c:v>
                </c:pt>
                <c:pt idx="19">
                  <c:v>76.02</c:v>
                </c:pt>
                <c:pt idx="20">
                  <c:v>75.88</c:v>
                </c:pt>
                <c:pt idx="21">
                  <c:v>79.599999999999994</c:v>
                </c:pt>
                <c:pt idx="22">
                  <c:v>78.11</c:v>
                </c:pt>
                <c:pt idx="23">
                  <c:v>81.05</c:v>
                </c:pt>
                <c:pt idx="24">
                  <c:v>80.569999999999993</c:v>
                </c:pt>
                <c:pt idx="25">
                  <c:v>81.64</c:v>
                </c:pt>
                <c:pt idx="26">
                  <c:v>81.86</c:v>
                </c:pt>
                <c:pt idx="27">
                  <c:v>81.73</c:v>
                </c:pt>
                <c:pt idx="28">
                  <c:v>83.05</c:v>
                </c:pt>
                <c:pt idx="29">
                  <c:v>76.22</c:v>
                </c:pt>
                <c:pt idx="30">
                  <c:v>75.03</c:v>
                </c:pt>
                <c:pt idx="31">
                  <c:v>74.88</c:v>
                </c:pt>
                <c:pt idx="32">
                  <c:v>74.92</c:v>
                </c:pt>
                <c:pt idx="33">
                  <c:v>74.88</c:v>
                </c:pt>
                <c:pt idx="34">
                  <c:v>74.88</c:v>
                </c:pt>
                <c:pt idx="35">
                  <c:v>74.81</c:v>
                </c:pt>
                <c:pt idx="36">
                  <c:v>74.83</c:v>
                </c:pt>
                <c:pt idx="37">
                  <c:v>74.86</c:v>
                </c:pt>
                <c:pt idx="38">
                  <c:v>74.89</c:v>
                </c:pt>
              </c:numCache>
            </c:numRef>
          </c:xVal>
          <c:yVal>
            <c:numRef>
              <c:f>'sjr192.6'!$E$10:$E$48</c:f>
              <c:numCache>
                <c:formatCode>General</c:formatCode>
                <c:ptCount val="39"/>
                <c:pt idx="0">
                  <c:v>0.38900000000000001</c:v>
                </c:pt>
                <c:pt idx="1">
                  <c:v>0.45100000000000001</c:v>
                </c:pt>
                <c:pt idx="2">
                  <c:v>0.41699999999999998</c:v>
                </c:pt>
                <c:pt idx="3">
                  <c:v>1.1819999999999999</c:v>
                </c:pt>
                <c:pt idx="4">
                  <c:v>1.25</c:v>
                </c:pt>
                <c:pt idx="5">
                  <c:v>2.2229999999999999</c:v>
                </c:pt>
                <c:pt idx="6">
                  <c:v>2.5920000000000001</c:v>
                </c:pt>
                <c:pt idx="7">
                  <c:v>3.0169999999999999</c:v>
                </c:pt>
                <c:pt idx="8">
                  <c:v>3.698</c:v>
                </c:pt>
                <c:pt idx="9">
                  <c:v>3.8079999999999998</c:v>
                </c:pt>
                <c:pt idx="10">
                  <c:v>3.504</c:v>
                </c:pt>
                <c:pt idx="11">
                  <c:v>2.9140000000000001</c:v>
                </c:pt>
                <c:pt idx="12">
                  <c:v>2.4129999999999998</c:v>
                </c:pt>
                <c:pt idx="13">
                  <c:v>2.4249999999999998</c:v>
                </c:pt>
                <c:pt idx="14">
                  <c:v>3.0030000000000001</c:v>
                </c:pt>
                <c:pt idx="15">
                  <c:v>3</c:v>
                </c:pt>
                <c:pt idx="16">
                  <c:v>3.0819999999999999</c:v>
                </c:pt>
                <c:pt idx="17">
                  <c:v>2.806</c:v>
                </c:pt>
                <c:pt idx="18">
                  <c:v>2.9820000000000002</c:v>
                </c:pt>
                <c:pt idx="19">
                  <c:v>2.008</c:v>
                </c:pt>
                <c:pt idx="20">
                  <c:v>2.1469999999999998</c:v>
                </c:pt>
                <c:pt idx="21">
                  <c:v>1.4630000000000001</c:v>
                </c:pt>
                <c:pt idx="22">
                  <c:v>1.248</c:v>
                </c:pt>
                <c:pt idx="23">
                  <c:v>1.9750000000000001</c:v>
                </c:pt>
                <c:pt idx="24">
                  <c:v>1.621</c:v>
                </c:pt>
                <c:pt idx="25">
                  <c:v>1.2749999999999999</c:v>
                </c:pt>
                <c:pt idx="26">
                  <c:v>1.3540000000000001</c:v>
                </c:pt>
                <c:pt idx="27">
                  <c:v>0.81399999999999995</c:v>
                </c:pt>
                <c:pt idx="28">
                  <c:v>0.78900000000000003</c:v>
                </c:pt>
                <c:pt idx="29">
                  <c:v>3.9420000000000002</c:v>
                </c:pt>
                <c:pt idx="30">
                  <c:v>4.0439999999999996</c:v>
                </c:pt>
                <c:pt idx="31">
                  <c:v>4.5679999999999996</c:v>
                </c:pt>
                <c:pt idx="32">
                  <c:v>4.4640000000000004</c:v>
                </c:pt>
                <c:pt idx="33">
                  <c:v>4.3330000000000002</c:v>
                </c:pt>
                <c:pt idx="34">
                  <c:v>4.45</c:v>
                </c:pt>
                <c:pt idx="35">
                  <c:v>4.4649999999999999</c:v>
                </c:pt>
                <c:pt idx="36">
                  <c:v>4.3559999999999999</c:v>
                </c:pt>
                <c:pt idx="37">
                  <c:v>4.4580000000000002</c:v>
                </c:pt>
                <c:pt idx="38">
                  <c:v>3.871</c:v>
                </c:pt>
              </c:numCache>
            </c:numRef>
          </c:yVal>
        </c:ser>
        <c:axId val="105041280"/>
        <c:axId val="105117568"/>
      </c:scatterChart>
      <c:valAx>
        <c:axId val="10504128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5117568"/>
        <c:crosses val="autoZero"/>
        <c:crossBetween val="midCat"/>
      </c:valAx>
      <c:valAx>
        <c:axId val="105117568"/>
        <c:scaling>
          <c:orientation val="minMax"/>
        </c:scaling>
        <c:axPos val="l"/>
        <c:title>
          <c:tx>
            <c:rich>
              <a:bodyPr/>
              <a:lstStyle/>
              <a:p>
                <a:pPr>
                  <a:defRPr/>
                </a:pPr>
                <a:r>
                  <a:rPr lang="en-US"/>
                  <a:t>Water depth, ft</a:t>
                </a:r>
              </a:p>
            </c:rich>
          </c:tx>
          <c:layout/>
        </c:title>
        <c:numFmt formatCode="General" sourceLinked="1"/>
        <c:majorTickMark val="none"/>
        <c:tickLblPos val="nextTo"/>
        <c:crossAx val="10504128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192.6:  Conductivity profile</a:t>
            </a:r>
          </a:p>
        </c:rich>
      </c:tx>
      <c:layout/>
    </c:title>
    <c:plotArea>
      <c:layout/>
      <c:scatterChart>
        <c:scatterStyle val="lineMarker"/>
        <c:ser>
          <c:idx val="0"/>
          <c:order val="0"/>
          <c:spPr>
            <a:ln w="28575">
              <a:noFill/>
            </a:ln>
          </c:spPr>
          <c:xVal>
            <c:numRef>
              <c:f>'sjr192.6'!$I$10:$I$48</c:f>
              <c:numCache>
                <c:formatCode>General</c:formatCode>
                <c:ptCount val="39"/>
                <c:pt idx="0">
                  <c:v>995.81</c:v>
                </c:pt>
                <c:pt idx="1">
                  <c:v>996.11</c:v>
                </c:pt>
                <c:pt idx="2">
                  <c:v>1000.96</c:v>
                </c:pt>
                <c:pt idx="3">
                  <c:v>982.11</c:v>
                </c:pt>
                <c:pt idx="4">
                  <c:v>979.47</c:v>
                </c:pt>
                <c:pt idx="5">
                  <c:v>964.8</c:v>
                </c:pt>
                <c:pt idx="6">
                  <c:v>948.09</c:v>
                </c:pt>
                <c:pt idx="7">
                  <c:v>946.46</c:v>
                </c:pt>
                <c:pt idx="8">
                  <c:v>946.45</c:v>
                </c:pt>
                <c:pt idx="9">
                  <c:v>945.36</c:v>
                </c:pt>
                <c:pt idx="10">
                  <c:v>944.01</c:v>
                </c:pt>
                <c:pt idx="11">
                  <c:v>972.8</c:v>
                </c:pt>
                <c:pt idx="12">
                  <c:v>963.11</c:v>
                </c:pt>
                <c:pt idx="13">
                  <c:v>956.38</c:v>
                </c:pt>
                <c:pt idx="14">
                  <c:v>948.92</c:v>
                </c:pt>
                <c:pt idx="15">
                  <c:v>949.19</c:v>
                </c:pt>
                <c:pt idx="16">
                  <c:v>948.65</c:v>
                </c:pt>
                <c:pt idx="17">
                  <c:v>948.38</c:v>
                </c:pt>
                <c:pt idx="18">
                  <c:v>951.4</c:v>
                </c:pt>
                <c:pt idx="19">
                  <c:v>951.12</c:v>
                </c:pt>
                <c:pt idx="20">
                  <c:v>960.02</c:v>
                </c:pt>
                <c:pt idx="21">
                  <c:v>971.09</c:v>
                </c:pt>
                <c:pt idx="22">
                  <c:v>976.29</c:v>
                </c:pt>
                <c:pt idx="23">
                  <c:v>971.67</c:v>
                </c:pt>
                <c:pt idx="24">
                  <c:v>976.29</c:v>
                </c:pt>
                <c:pt idx="25">
                  <c:v>983.89</c:v>
                </c:pt>
                <c:pt idx="26">
                  <c:v>982.42</c:v>
                </c:pt>
                <c:pt idx="27">
                  <c:v>989.53</c:v>
                </c:pt>
                <c:pt idx="28">
                  <c:v>994.02</c:v>
                </c:pt>
                <c:pt idx="29">
                  <c:v>947.3</c:v>
                </c:pt>
                <c:pt idx="30">
                  <c:v>945.94</c:v>
                </c:pt>
                <c:pt idx="31">
                  <c:v>945.12</c:v>
                </c:pt>
                <c:pt idx="32">
                  <c:v>945.13</c:v>
                </c:pt>
                <c:pt idx="33">
                  <c:v>945.4</c:v>
                </c:pt>
                <c:pt idx="34">
                  <c:v>941.07</c:v>
                </c:pt>
                <c:pt idx="35">
                  <c:v>944.59</c:v>
                </c:pt>
                <c:pt idx="36">
                  <c:v>943.78</c:v>
                </c:pt>
                <c:pt idx="37">
                  <c:v>945.68</c:v>
                </c:pt>
                <c:pt idx="38">
                  <c:v>938.66</c:v>
                </c:pt>
              </c:numCache>
            </c:numRef>
          </c:xVal>
          <c:yVal>
            <c:numRef>
              <c:f>'sjr192.6'!$E$10:$E$48</c:f>
              <c:numCache>
                <c:formatCode>General</c:formatCode>
                <c:ptCount val="39"/>
                <c:pt idx="0">
                  <c:v>0.38900000000000001</c:v>
                </c:pt>
                <c:pt idx="1">
                  <c:v>0.45100000000000001</c:v>
                </c:pt>
                <c:pt idx="2">
                  <c:v>0.41699999999999998</c:v>
                </c:pt>
                <c:pt idx="3">
                  <c:v>1.1819999999999999</c:v>
                </c:pt>
                <c:pt idx="4">
                  <c:v>1.25</c:v>
                </c:pt>
                <c:pt idx="5">
                  <c:v>2.2229999999999999</c:v>
                </c:pt>
                <c:pt idx="6">
                  <c:v>2.5920000000000001</c:v>
                </c:pt>
                <c:pt idx="7">
                  <c:v>3.0169999999999999</c:v>
                </c:pt>
                <c:pt idx="8">
                  <c:v>3.698</c:v>
                </c:pt>
                <c:pt idx="9">
                  <c:v>3.8079999999999998</c:v>
                </c:pt>
                <c:pt idx="10">
                  <c:v>3.504</c:v>
                </c:pt>
                <c:pt idx="11">
                  <c:v>2.9140000000000001</c:v>
                </c:pt>
                <c:pt idx="12">
                  <c:v>2.4129999999999998</c:v>
                </c:pt>
                <c:pt idx="13">
                  <c:v>2.4249999999999998</c:v>
                </c:pt>
                <c:pt idx="14">
                  <c:v>3.0030000000000001</c:v>
                </c:pt>
                <c:pt idx="15">
                  <c:v>3</c:v>
                </c:pt>
                <c:pt idx="16">
                  <c:v>3.0819999999999999</c:v>
                </c:pt>
                <c:pt idx="17">
                  <c:v>2.806</c:v>
                </c:pt>
                <c:pt idx="18">
                  <c:v>2.9820000000000002</c:v>
                </c:pt>
                <c:pt idx="19">
                  <c:v>2.008</c:v>
                </c:pt>
                <c:pt idx="20">
                  <c:v>2.1469999999999998</c:v>
                </c:pt>
                <c:pt idx="21">
                  <c:v>1.4630000000000001</c:v>
                </c:pt>
                <c:pt idx="22">
                  <c:v>1.248</c:v>
                </c:pt>
                <c:pt idx="23">
                  <c:v>1.9750000000000001</c:v>
                </c:pt>
                <c:pt idx="24">
                  <c:v>1.621</c:v>
                </c:pt>
                <c:pt idx="25">
                  <c:v>1.2749999999999999</c:v>
                </c:pt>
                <c:pt idx="26">
                  <c:v>1.3540000000000001</c:v>
                </c:pt>
                <c:pt idx="27">
                  <c:v>0.81399999999999995</c:v>
                </c:pt>
                <c:pt idx="28">
                  <c:v>0.78900000000000003</c:v>
                </c:pt>
                <c:pt idx="29">
                  <c:v>3.9420000000000002</c:v>
                </c:pt>
                <c:pt idx="30">
                  <c:v>4.0439999999999996</c:v>
                </c:pt>
                <c:pt idx="31">
                  <c:v>4.5679999999999996</c:v>
                </c:pt>
                <c:pt idx="32">
                  <c:v>4.4640000000000004</c:v>
                </c:pt>
                <c:pt idx="33">
                  <c:v>4.3330000000000002</c:v>
                </c:pt>
                <c:pt idx="34">
                  <c:v>4.45</c:v>
                </c:pt>
                <c:pt idx="35">
                  <c:v>4.4649999999999999</c:v>
                </c:pt>
                <c:pt idx="36">
                  <c:v>4.3559999999999999</c:v>
                </c:pt>
                <c:pt idx="37">
                  <c:v>4.4580000000000002</c:v>
                </c:pt>
                <c:pt idx="38">
                  <c:v>3.871</c:v>
                </c:pt>
              </c:numCache>
            </c:numRef>
          </c:yVal>
        </c:ser>
        <c:axId val="105142144"/>
        <c:axId val="105164800"/>
      </c:scatterChart>
      <c:valAx>
        <c:axId val="105142144"/>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5164800"/>
        <c:crosses val="autoZero"/>
        <c:crossBetween val="midCat"/>
      </c:valAx>
      <c:valAx>
        <c:axId val="105164800"/>
        <c:scaling>
          <c:orientation val="minMax"/>
        </c:scaling>
        <c:axPos val="l"/>
        <c:title>
          <c:tx>
            <c:rich>
              <a:bodyPr/>
              <a:lstStyle/>
              <a:p>
                <a:pPr>
                  <a:defRPr/>
                </a:pPr>
                <a:r>
                  <a:rPr lang="en-US"/>
                  <a:t>Water</a:t>
                </a:r>
                <a:r>
                  <a:rPr lang="en-US" baseline="0"/>
                  <a:t> depth, ft</a:t>
                </a:r>
                <a:endParaRPr lang="en-US"/>
              </a:p>
            </c:rich>
          </c:tx>
          <c:layout/>
        </c:title>
        <c:numFmt formatCode="General" sourceLinked="1"/>
        <c:majorTickMark val="none"/>
        <c:tickLblPos val="nextTo"/>
        <c:crossAx val="105142144"/>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192.48:  Water temperature profile</a:t>
            </a:r>
          </a:p>
        </c:rich>
      </c:tx>
      <c:layout/>
    </c:title>
    <c:plotArea>
      <c:layout/>
      <c:scatterChart>
        <c:scatterStyle val="lineMarker"/>
        <c:ser>
          <c:idx val="0"/>
          <c:order val="0"/>
          <c:spPr>
            <a:ln w="28575">
              <a:noFill/>
            </a:ln>
          </c:spPr>
          <c:xVal>
            <c:numRef>
              <c:f>'sjr192.48_"opt1"'!$D$11:$D$59</c:f>
              <c:numCache>
                <c:formatCode>General</c:formatCode>
                <c:ptCount val="49"/>
                <c:pt idx="0">
                  <c:v>78.52</c:v>
                </c:pt>
                <c:pt idx="1">
                  <c:v>78.52</c:v>
                </c:pt>
                <c:pt idx="2">
                  <c:v>78.66</c:v>
                </c:pt>
                <c:pt idx="3">
                  <c:v>77.8</c:v>
                </c:pt>
                <c:pt idx="4">
                  <c:v>76.67</c:v>
                </c:pt>
                <c:pt idx="5">
                  <c:v>76.38</c:v>
                </c:pt>
                <c:pt idx="6">
                  <c:v>76.319999999999993</c:v>
                </c:pt>
                <c:pt idx="7">
                  <c:v>76.27</c:v>
                </c:pt>
                <c:pt idx="8">
                  <c:v>76.260000000000005</c:v>
                </c:pt>
                <c:pt idx="9">
                  <c:v>76.3</c:v>
                </c:pt>
                <c:pt idx="10">
                  <c:v>76.260000000000005</c:v>
                </c:pt>
                <c:pt idx="11">
                  <c:v>76.27</c:v>
                </c:pt>
                <c:pt idx="12">
                  <c:v>76.260000000000005</c:v>
                </c:pt>
                <c:pt idx="13">
                  <c:v>76.260000000000005</c:v>
                </c:pt>
                <c:pt idx="14">
                  <c:v>76.27</c:v>
                </c:pt>
                <c:pt idx="15">
                  <c:v>76.3</c:v>
                </c:pt>
                <c:pt idx="16">
                  <c:v>76.319999999999993</c:v>
                </c:pt>
                <c:pt idx="17">
                  <c:v>76.599999999999994</c:v>
                </c:pt>
                <c:pt idx="18">
                  <c:v>76.650000000000006</c:v>
                </c:pt>
                <c:pt idx="19">
                  <c:v>76.900000000000006</c:v>
                </c:pt>
                <c:pt idx="20">
                  <c:v>76.650000000000006</c:v>
                </c:pt>
                <c:pt idx="21">
                  <c:v>76.63</c:v>
                </c:pt>
                <c:pt idx="22">
                  <c:v>76.55</c:v>
                </c:pt>
                <c:pt idx="23">
                  <c:v>76.47</c:v>
                </c:pt>
                <c:pt idx="24">
                  <c:v>76.39</c:v>
                </c:pt>
                <c:pt idx="25">
                  <c:v>76.44</c:v>
                </c:pt>
                <c:pt idx="26">
                  <c:v>76.45</c:v>
                </c:pt>
                <c:pt idx="27">
                  <c:v>76.349999999999994</c:v>
                </c:pt>
                <c:pt idx="28">
                  <c:v>76.319999999999993</c:v>
                </c:pt>
                <c:pt idx="29">
                  <c:v>76.34</c:v>
                </c:pt>
                <c:pt idx="30">
                  <c:v>76.3</c:v>
                </c:pt>
                <c:pt idx="31">
                  <c:v>76.349999999999994</c:v>
                </c:pt>
                <c:pt idx="32">
                  <c:v>76.319999999999993</c:v>
                </c:pt>
                <c:pt idx="33">
                  <c:v>76.66</c:v>
                </c:pt>
                <c:pt idx="34">
                  <c:v>76.31</c:v>
                </c:pt>
                <c:pt idx="35">
                  <c:v>76.31</c:v>
                </c:pt>
                <c:pt idx="36">
                  <c:v>76.180000000000007</c:v>
                </c:pt>
                <c:pt idx="37">
                  <c:v>76.3</c:v>
                </c:pt>
                <c:pt idx="38">
                  <c:v>76.430000000000007</c:v>
                </c:pt>
                <c:pt idx="39">
                  <c:v>76.540000000000006</c:v>
                </c:pt>
                <c:pt idx="40">
                  <c:v>76.53</c:v>
                </c:pt>
                <c:pt idx="41">
                  <c:v>76.900000000000006</c:v>
                </c:pt>
                <c:pt idx="42">
                  <c:v>77.95</c:v>
                </c:pt>
                <c:pt idx="43">
                  <c:v>77.790000000000006</c:v>
                </c:pt>
                <c:pt idx="44">
                  <c:v>77.849999999999994</c:v>
                </c:pt>
                <c:pt idx="45">
                  <c:v>77.44</c:v>
                </c:pt>
                <c:pt idx="46">
                  <c:v>77.61</c:v>
                </c:pt>
                <c:pt idx="47">
                  <c:v>77.650000000000006</c:v>
                </c:pt>
                <c:pt idx="48">
                  <c:v>77.459999999999994</c:v>
                </c:pt>
              </c:numCache>
            </c:numRef>
          </c:xVal>
          <c:yVal>
            <c:numRef>
              <c:f>'sjr192.48_"opt1"'!$E$11:$E$59</c:f>
              <c:numCache>
                <c:formatCode>General</c:formatCode>
                <c:ptCount val="49"/>
                <c:pt idx="0">
                  <c:v>0.17399999999999999</c:v>
                </c:pt>
                <c:pt idx="1">
                  <c:v>0.26</c:v>
                </c:pt>
                <c:pt idx="2">
                  <c:v>0.34</c:v>
                </c:pt>
                <c:pt idx="3">
                  <c:v>0.98199999999999998</c:v>
                </c:pt>
                <c:pt idx="4">
                  <c:v>1.274</c:v>
                </c:pt>
                <c:pt idx="5">
                  <c:v>1.821</c:v>
                </c:pt>
                <c:pt idx="6">
                  <c:v>1.8240000000000001</c:v>
                </c:pt>
                <c:pt idx="7">
                  <c:v>2.3650000000000002</c:v>
                </c:pt>
                <c:pt idx="8">
                  <c:v>2.6259999999999999</c:v>
                </c:pt>
                <c:pt idx="9">
                  <c:v>2.621</c:v>
                </c:pt>
                <c:pt idx="10">
                  <c:v>2.6339999999999999</c:v>
                </c:pt>
                <c:pt idx="11">
                  <c:v>1.746</c:v>
                </c:pt>
                <c:pt idx="12">
                  <c:v>2.423</c:v>
                </c:pt>
                <c:pt idx="13">
                  <c:v>2.5680000000000001</c:v>
                </c:pt>
                <c:pt idx="14">
                  <c:v>2.7610000000000001</c:v>
                </c:pt>
                <c:pt idx="15">
                  <c:v>2.7029999999999998</c:v>
                </c:pt>
                <c:pt idx="16">
                  <c:v>3.1619999999999999</c:v>
                </c:pt>
                <c:pt idx="17">
                  <c:v>2.952</c:v>
                </c:pt>
                <c:pt idx="18">
                  <c:v>2.742</c:v>
                </c:pt>
                <c:pt idx="19">
                  <c:v>3.2949999999999999</c:v>
                </c:pt>
                <c:pt idx="20">
                  <c:v>3.33</c:v>
                </c:pt>
                <c:pt idx="21">
                  <c:v>3.2290000000000001</c:v>
                </c:pt>
                <c:pt idx="22">
                  <c:v>3.2120000000000002</c:v>
                </c:pt>
                <c:pt idx="23">
                  <c:v>3.2789999999999999</c:v>
                </c:pt>
                <c:pt idx="24">
                  <c:v>3.2959999999999998</c:v>
                </c:pt>
                <c:pt idx="25">
                  <c:v>3.347</c:v>
                </c:pt>
                <c:pt idx="26">
                  <c:v>2.8</c:v>
                </c:pt>
                <c:pt idx="27">
                  <c:v>3.302</c:v>
                </c:pt>
                <c:pt idx="28">
                  <c:v>3.2050000000000001</c:v>
                </c:pt>
                <c:pt idx="29">
                  <c:v>2.9420000000000002</c:v>
                </c:pt>
                <c:pt idx="30">
                  <c:v>3.0619999999999998</c:v>
                </c:pt>
                <c:pt idx="31">
                  <c:v>3.0990000000000002</c:v>
                </c:pt>
                <c:pt idx="32">
                  <c:v>2.952</c:v>
                </c:pt>
                <c:pt idx="33">
                  <c:v>3.0880000000000001</c:v>
                </c:pt>
                <c:pt idx="34">
                  <c:v>2.69</c:v>
                </c:pt>
                <c:pt idx="35">
                  <c:v>2.7080000000000002</c:v>
                </c:pt>
                <c:pt idx="36">
                  <c:v>3.194</c:v>
                </c:pt>
                <c:pt idx="37">
                  <c:v>3.1960000000000002</c:v>
                </c:pt>
                <c:pt idx="38">
                  <c:v>2.5150000000000001</c:v>
                </c:pt>
                <c:pt idx="39">
                  <c:v>3.0990000000000002</c:v>
                </c:pt>
                <c:pt idx="40">
                  <c:v>2.7160000000000002</c:v>
                </c:pt>
                <c:pt idx="41">
                  <c:v>1.266</c:v>
                </c:pt>
                <c:pt idx="42">
                  <c:v>1.097</c:v>
                </c:pt>
                <c:pt idx="43">
                  <c:v>0.92300000000000004</c:v>
                </c:pt>
                <c:pt idx="44">
                  <c:v>0.96199999999999997</c:v>
                </c:pt>
                <c:pt idx="45">
                  <c:v>1.1659999999999999</c:v>
                </c:pt>
                <c:pt idx="46">
                  <c:v>1.22</c:v>
                </c:pt>
                <c:pt idx="47">
                  <c:v>0.39300000000000002</c:v>
                </c:pt>
                <c:pt idx="48">
                  <c:v>0.46700000000000003</c:v>
                </c:pt>
              </c:numCache>
            </c:numRef>
          </c:yVal>
        </c:ser>
        <c:axId val="105234432"/>
        <c:axId val="105236352"/>
      </c:scatterChart>
      <c:valAx>
        <c:axId val="105234432"/>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5236352"/>
        <c:crosses val="autoZero"/>
        <c:crossBetween val="midCat"/>
      </c:valAx>
      <c:valAx>
        <c:axId val="105236352"/>
        <c:scaling>
          <c:orientation val="minMax"/>
        </c:scaling>
        <c:axPos val="l"/>
        <c:title>
          <c:tx>
            <c:rich>
              <a:bodyPr/>
              <a:lstStyle/>
              <a:p>
                <a:pPr>
                  <a:defRPr/>
                </a:pPr>
                <a:r>
                  <a:rPr lang="en-US"/>
                  <a:t>Water depth, ft</a:t>
                </a:r>
              </a:p>
            </c:rich>
          </c:tx>
          <c:layout/>
        </c:title>
        <c:numFmt formatCode="General" sourceLinked="1"/>
        <c:majorTickMark val="none"/>
        <c:tickLblPos val="nextTo"/>
        <c:crossAx val="105234432"/>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192.48:  Conductivity</a:t>
            </a:r>
            <a:r>
              <a:rPr lang="en-US" baseline="0"/>
              <a:t> profile</a:t>
            </a:r>
            <a:endParaRPr lang="en-US"/>
          </a:p>
        </c:rich>
      </c:tx>
      <c:layout/>
    </c:title>
    <c:plotArea>
      <c:layout/>
      <c:scatterChart>
        <c:scatterStyle val="lineMarker"/>
        <c:ser>
          <c:idx val="0"/>
          <c:order val="0"/>
          <c:spPr>
            <a:ln w="28575">
              <a:noFill/>
            </a:ln>
          </c:spPr>
          <c:xVal>
            <c:numRef>
              <c:f>'sjr192.48_"opt1"'!$I$11:$I$59</c:f>
              <c:numCache>
                <c:formatCode>General</c:formatCode>
                <c:ptCount val="49"/>
                <c:pt idx="0">
                  <c:v>944.35</c:v>
                </c:pt>
                <c:pt idx="1">
                  <c:v>944.08</c:v>
                </c:pt>
                <c:pt idx="2">
                  <c:v>946.8</c:v>
                </c:pt>
                <c:pt idx="3">
                  <c:v>932.55</c:v>
                </c:pt>
                <c:pt idx="4">
                  <c:v>928.34</c:v>
                </c:pt>
                <c:pt idx="5">
                  <c:v>924.42</c:v>
                </c:pt>
                <c:pt idx="6">
                  <c:v>924.42</c:v>
                </c:pt>
                <c:pt idx="7">
                  <c:v>924.94</c:v>
                </c:pt>
                <c:pt idx="8">
                  <c:v>925.2</c:v>
                </c:pt>
                <c:pt idx="9">
                  <c:v>924.42</c:v>
                </c:pt>
                <c:pt idx="10">
                  <c:v>925.47</c:v>
                </c:pt>
                <c:pt idx="11">
                  <c:v>924.95</c:v>
                </c:pt>
                <c:pt idx="12">
                  <c:v>924.17</c:v>
                </c:pt>
                <c:pt idx="13">
                  <c:v>924.43</c:v>
                </c:pt>
                <c:pt idx="14">
                  <c:v>924.43</c:v>
                </c:pt>
                <c:pt idx="15">
                  <c:v>923.65</c:v>
                </c:pt>
                <c:pt idx="16">
                  <c:v>923.66</c:v>
                </c:pt>
                <c:pt idx="17">
                  <c:v>928.09</c:v>
                </c:pt>
                <c:pt idx="18">
                  <c:v>933.1</c:v>
                </c:pt>
                <c:pt idx="19">
                  <c:v>929.41</c:v>
                </c:pt>
                <c:pt idx="20">
                  <c:v>929.15</c:v>
                </c:pt>
                <c:pt idx="21">
                  <c:v>927.58</c:v>
                </c:pt>
                <c:pt idx="22">
                  <c:v>927.32</c:v>
                </c:pt>
                <c:pt idx="23">
                  <c:v>927.06</c:v>
                </c:pt>
                <c:pt idx="24">
                  <c:v>925.75</c:v>
                </c:pt>
                <c:pt idx="25">
                  <c:v>927.06</c:v>
                </c:pt>
                <c:pt idx="26">
                  <c:v>925.23</c:v>
                </c:pt>
                <c:pt idx="27">
                  <c:v>924.97</c:v>
                </c:pt>
                <c:pt idx="28">
                  <c:v>924.98</c:v>
                </c:pt>
                <c:pt idx="29">
                  <c:v>924.98</c:v>
                </c:pt>
                <c:pt idx="30">
                  <c:v>922.12</c:v>
                </c:pt>
                <c:pt idx="31">
                  <c:v>924.72</c:v>
                </c:pt>
                <c:pt idx="32">
                  <c:v>923.94</c:v>
                </c:pt>
                <c:pt idx="33">
                  <c:v>924.73</c:v>
                </c:pt>
                <c:pt idx="34">
                  <c:v>923.95</c:v>
                </c:pt>
                <c:pt idx="35">
                  <c:v>925.77</c:v>
                </c:pt>
                <c:pt idx="36">
                  <c:v>926.82</c:v>
                </c:pt>
                <c:pt idx="37">
                  <c:v>919.04</c:v>
                </c:pt>
                <c:pt idx="38">
                  <c:v>927.35</c:v>
                </c:pt>
                <c:pt idx="39">
                  <c:v>927.87</c:v>
                </c:pt>
                <c:pt idx="40">
                  <c:v>926.83</c:v>
                </c:pt>
                <c:pt idx="41">
                  <c:v>939.02</c:v>
                </c:pt>
                <c:pt idx="42">
                  <c:v>942.52</c:v>
                </c:pt>
                <c:pt idx="43">
                  <c:v>940.63</c:v>
                </c:pt>
                <c:pt idx="44">
                  <c:v>942.25</c:v>
                </c:pt>
                <c:pt idx="45">
                  <c:v>935.81</c:v>
                </c:pt>
                <c:pt idx="46">
                  <c:v>939.56</c:v>
                </c:pt>
                <c:pt idx="47">
                  <c:v>939.83</c:v>
                </c:pt>
                <c:pt idx="48">
                  <c:v>940.11</c:v>
                </c:pt>
              </c:numCache>
            </c:numRef>
          </c:xVal>
          <c:yVal>
            <c:numRef>
              <c:f>'sjr192.48_"opt1"'!$E$11:$E$59</c:f>
              <c:numCache>
                <c:formatCode>General</c:formatCode>
                <c:ptCount val="49"/>
                <c:pt idx="0">
                  <c:v>0.17399999999999999</c:v>
                </c:pt>
                <c:pt idx="1">
                  <c:v>0.26</c:v>
                </c:pt>
                <c:pt idx="2">
                  <c:v>0.34</c:v>
                </c:pt>
                <c:pt idx="3">
                  <c:v>0.98199999999999998</c:v>
                </c:pt>
                <c:pt idx="4">
                  <c:v>1.274</c:v>
                </c:pt>
                <c:pt idx="5">
                  <c:v>1.821</c:v>
                </c:pt>
                <c:pt idx="6">
                  <c:v>1.8240000000000001</c:v>
                </c:pt>
                <c:pt idx="7">
                  <c:v>2.3650000000000002</c:v>
                </c:pt>
                <c:pt idx="8">
                  <c:v>2.6259999999999999</c:v>
                </c:pt>
                <c:pt idx="9">
                  <c:v>2.621</c:v>
                </c:pt>
                <c:pt idx="10">
                  <c:v>2.6339999999999999</c:v>
                </c:pt>
                <c:pt idx="11">
                  <c:v>1.746</c:v>
                </c:pt>
                <c:pt idx="12">
                  <c:v>2.423</c:v>
                </c:pt>
                <c:pt idx="13">
                  <c:v>2.5680000000000001</c:v>
                </c:pt>
                <c:pt idx="14">
                  <c:v>2.7610000000000001</c:v>
                </c:pt>
                <c:pt idx="15">
                  <c:v>2.7029999999999998</c:v>
                </c:pt>
                <c:pt idx="16">
                  <c:v>3.1619999999999999</c:v>
                </c:pt>
                <c:pt idx="17">
                  <c:v>2.952</c:v>
                </c:pt>
                <c:pt idx="18">
                  <c:v>2.742</c:v>
                </c:pt>
                <c:pt idx="19">
                  <c:v>3.2949999999999999</c:v>
                </c:pt>
                <c:pt idx="20">
                  <c:v>3.33</c:v>
                </c:pt>
                <c:pt idx="21">
                  <c:v>3.2290000000000001</c:v>
                </c:pt>
                <c:pt idx="22">
                  <c:v>3.2120000000000002</c:v>
                </c:pt>
                <c:pt idx="23">
                  <c:v>3.2789999999999999</c:v>
                </c:pt>
                <c:pt idx="24">
                  <c:v>3.2959999999999998</c:v>
                </c:pt>
                <c:pt idx="25">
                  <c:v>3.347</c:v>
                </c:pt>
                <c:pt idx="26">
                  <c:v>2.8</c:v>
                </c:pt>
                <c:pt idx="27">
                  <c:v>3.302</c:v>
                </c:pt>
                <c:pt idx="28">
                  <c:v>3.2050000000000001</c:v>
                </c:pt>
                <c:pt idx="29">
                  <c:v>2.9420000000000002</c:v>
                </c:pt>
                <c:pt idx="30">
                  <c:v>3.0619999999999998</c:v>
                </c:pt>
                <c:pt idx="31">
                  <c:v>3.0990000000000002</c:v>
                </c:pt>
                <c:pt idx="32">
                  <c:v>2.952</c:v>
                </c:pt>
                <c:pt idx="33">
                  <c:v>3.0880000000000001</c:v>
                </c:pt>
                <c:pt idx="34">
                  <c:v>2.69</c:v>
                </c:pt>
                <c:pt idx="35">
                  <c:v>2.7080000000000002</c:v>
                </c:pt>
                <c:pt idx="36">
                  <c:v>3.194</c:v>
                </c:pt>
                <c:pt idx="37">
                  <c:v>3.1960000000000002</c:v>
                </c:pt>
                <c:pt idx="38">
                  <c:v>2.5150000000000001</c:v>
                </c:pt>
                <c:pt idx="39">
                  <c:v>3.0990000000000002</c:v>
                </c:pt>
                <c:pt idx="40">
                  <c:v>2.7160000000000002</c:v>
                </c:pt>
                <c:pt idx="41">
                  <c:v>1.266</c:v>
                </c:pt>
                <c:pt idx="42">
                  <c:v>1.097</c:v>
                </c:pt>
                <c:pt idx="43">
                  <c:v>0.92300000000000004</c:v>
                </c:pt>
                <c:pt idx="44">
                  <c:v>0.96199999999999997</c:v>
                </c:pt>
                <c:pt idx="45">
                  <c:v>1.1659999999999999</c:v>
                </c:pt>
                <c:pt idx="46">
                  <c:v>1.22</c:v>
                </c:pt>
                <c:pt idx="47">
                  <c:v>0.39300000000000002</c:v>
                </c:pt>
                <c:pt idx="48">
                  <c:v>0.46700000000000003</c:v>
                </c:pt>
              </c:numCache>
            </c:numRef>
          </c:yVal>
        </c:ser>
        <c:axId val="105317888"/>
        <c:axId val="105319808"/>
      </c:scatterChart>
      <c:valAx>
        <c:axId val="105317888"/>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5319808"/>
        <c:crosses val="autoZero"/>
        <c:crossBetween val="midCat"/>
      </c:valAx>
      <c:valAx>
        <c:axId val="105319808"/>
        <c:scaling>
          <c:orientation val="minMax"/>
        </c:scaling>
        <c:axPos val="l"/>
        <c:title>
          <c:tx>
            <c:rich>
              <a:bodyPr/>
              <a:lstStyle/>
              <a:p>
                <a:pPr>
                  <a:defRPr/>
                </a:pPr>
                <a:r>
                  <a:rPr lang="en-US"/>
                  <a:t>Water depth, ft</a:t>
                </a:r>
              </a:p>
            </c:rich>
          </c:tx>
          <c:layout/>
        </c:title>
        <c:numFmt formatCode="General" sourceLinked="1"/>
        <c:majorTickMark val="none"/>
        <c:tickLblPos val="nextTo"/>
        <c:crossAx val="105317888"/>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192.48(2):</a:t>
            </a:r>
            <a:r>
              <a:rPr lang="en-US" baseline="0"/>
              <a:t>  Water temperature profile</a:t>
            </a:r>
            <a:endParaRPr lang="en-US"/>
          </a:p>
        </c:rich>
      </c:tx>
      <c:layout/>
    </c:title>
    <c:plotArea>
      <c:layout/>
      <c:scatterChart>
        <c:scatterStyle val="lineMarker"/>
        <c:ser>
          <c:idx val="0"/>
          <c:order val="0"/>
          <c:spPr>
            <a:ln w="28575">
              <a:noFill/>
            </a:ln>
          </c:spPr>
          <c:xVal>
            <c:numRef>
              <c:f>'sjr192.48(2)_"opt2"'!$D$11:$D$69</c:f>
              <c:numCache>
                <c:formatCode>General</c:formatCode>
                <c:ptCount val="59"/>
                <c:pt idx="0">
                  <c:v>78.87</c:v>
                </c:pt>
                <c:pt idx="1">
                  <c:v>76.650000000000006</c:v>
                </c:pt>
                <c:pt idx="2">
                  <c:v>75.760000000000005</c:v>
                </c:pt>
                <c:pt idx="3">
                  <c:v>75.66</c:v>
                </c:pt>
                <c:pt idx="4">
                  <c:v>75.59</c:v>
                </c:pt>
                <c:pt idx="5">
                  <c:v>75.599999999999994</c:v>
                </c:pt>
                <c:pt idx="6">
                  <c:v>75.599999999999994</c:v>
                </c:pt>
                <c:pt idx="7">
                  <c:v>75.61</c:v>
                </c:pt>
                <c:pt idx="8">
                  <c:v>75.680000000000007</c:v>
                </c:pt>
                <c:pt idx="9">
                  <c:v>75.569999999999993</c:v>
                </c:pt>
                <c:pt idx="10">
                  <c:v>75.64</c:v>
                </c:pt>
                <c:pt idx="11">
                  <c:v>76.34</c:v>
                </c:pt>
                <c:pt idx="12">
                  <c:v>76</c:v>
                </c:pt>
                <c:pt idx="13">
                  <c:v>75.81</c:v>
                </c:pt>
                <c:pt idx="14">
                  <c:v>75.66</c:v>
                </c:pt>
                <c:pt idx="15">
                  <c:v>75.569999999999993</c:v>
                </c:pt>
                <c:pt idx="16">
                  <c:v>75.59</c:v>
                </c:pt>
                <c:pt idx="17">
                  <c:v>75.569999999999993</c:v>
                </c:pt>
                <c:pt idx="18">
                  <c:v>75.58</c:v>
                </c:pt>
                <c:pt idx="19">
                  <c:v>75.569999999999993</c:v>
                </c:pt>
                <c:pt idx="20">
                  <c:v>75.58</c:v>
                </c:pt>
                <c:pt idx="21">
                  <c:v>75.59</c:v>
                </c:pt>
                <c:pt idx="22">
                  <c:v>75.599999999999994</c:v>
                </c:pt>
                <c:pt idx="23">
                  <c:v>75.59</c:v>
                </c:pt>
                <c:pt idx="24">
                  <c:v>75.58</c:v>
                </c:pt>
                <c:pt idx="25">
                  <c:v>75.59</c:v>
                </c:pt>
                <c:pt idx="26">
                  <c:v>75.59</c:v>
                </c:pt>
                <c:pt idx="27">
                  <c:v>75.61</c:v>
                </c:pt>
                <c:pt idx="28">
                  <c:v>75.61</c:v>
                </c:pt>
                <c:pt idx="29">
                  <c:v>75.73</c:v>
                </c:pt>
                <c:pt idx="30">
                  <c:v>75.62</c:v>
                </c:pt>
                <c:pt idx="31">
                  <c:v>75.62</c:v>
                </c:pt>
                <c:pt idx="32">
                  <c:v>75.58</c:v>
                </c:pt>
                <c:pt idx="33">
                  <c:v>75.61</c:v>
                </c:pt>
                <c:pt idx="34">
                  <c:v>75.599999999999994</c:v>
                </c:pt>
                <c:pt idx="35">
                  <c:v>75.62</c:v>
                </c:pt>
                <c:pt idx="36">
                  <c:v>75.599999999999994</c:v>
                </c:pt>
                <c:pt idx="37">
                  <c:v>75.61</c:v>
                </c:pt>
                <c:pt idx="38">
                  <c:v>75.63</c:v>
                </c:pt>
                <c:pt idx="39">
                  <c:v>75.61</c:v>
                </c:pt>
                <c:pt idx="40">
                  <c:v>75.88</c:v>
                </c:pt>
                <c:pt idx="41">
                  <c:v>75.78</c:v>
                </c:pt>
                <c:pt idx="42">
                  <c:v>75.61</c:v>
                </c:pt>
                <c:pt idx="43">
                  <c:v>75.599999999999994</c:v>
                </c:pt>
                <c:pt idx="44">
                  <c:v>75.83</c:v>
                </c:pt>
                <c:pt idx="45">
                  <c:v>75.599999999999994</c:v>
                </c:pt>
                <c:pt idx="46">
                  <c:v>75.59</c:v>
                </c:pt>
                <c:pt idx="47">
                  <c:v>75.599999999999994</c:v>
                </c:pt>
                <c:pt idx="48">
                  <c:v>75.59</c:v>
                </c:pt>
                <c:pt idx="49">
                  <c:v>75.58</c:v>
                </c:pt>
                <c:pt idx="50">
                  <c:v>75.599999999999994</c:v>
                </c:pt>
                <c:pt idx="51">
                  <c:v>75.66</c:v>
                </c:pt>
                <c:pt idx="52">
                  <c:v>75.75</c:v>
                </c:pt>
                <c:pt idx="53">
                  <c:v>75.86</c:v>
                </c:pt>
                <c:pt idx="54">
                  <c:v>76.03</c:v>
                </c:pt>
                <c:pt idx="55">
                  <c:v>76.040000000000006</c:v>
                </c:pt>
                <c:pt idx="56">
                  <c:v>76.67</c:v>
                </c:pt>
                <c:pt idx="57">
                  <c:v>76.87</c:v>
                </c:pt>
                <c:pt idx="58">
                  <c:v>76.790000000000006</c:v>
                </c:pt>
              </c:numCache>
            </c:numRef>
          </c:xVal>
          <c:yVal>
            <c:numRef>
              <c:f>'sjr192.48(2)_"opt2"'!$E$11:$E$69</c:f>
              <c:numCache>
                <c:formatCode>General</c:formatCode>
                <c:ptCount val="59"/>
                <c:pt idx="0">
                  <c:v>0.66600000000000004</c:v>
                </c:pt>
                <c:pt idx="1">
                  <c:v>2.0150000000000001</c:v>
                </c:pt>
                <c:pt idx="2">
                  <c:v>1.653</c:v>
                </c:pt>
                <c:pt idx="3">
                  <c:v>2.3180000000000001</c:v>
                </c:pt>
                <c:pt idx="4">
                  <c:v>2.3260000000000001</c:v>
                </c:pt>
                <c:pt idx="5">
                  <c:v>2.3559999999999999</c:v>
                </c:pt>
                <c:pt idx="6">
                  <c:v>2.3540000000000001</c:v>
                </c:pt>
                <c:pt idx="7">
                  <c:v>1.6519999999999999</c:v>
                </c:pt>
                <c:pt idx="8">
                  <c:v>1.75</c:v>
                </c:pt>
                <c:pt idx="9">
                  <c:v>2.081</c:v>
                </c:pt>
                <c:pt idx="10">
                  <c:v>2.4470000000000001</c:v>
                </c:pt>
                <c:pt idx="11">
                  <c:v>2.3620000000000001</c:v>
                </c:pt>
                <c:pt idx="12">
                  <c:v>2.4900000000000002</c:v>
                </c:pt>
                <c:pt idx="13">
                  <c:v>2.5139999999999998</c:v>
                </c:pt>
                <c:pt idx="14">
                  <c:v>2.4529999999999998</c:v>
                </c:pt>
                <c:pt idx="15">
                  <c:v>2.66</c:v>
                </c:pt>
                <c:pt idx="16">
                  <c:v>2.6669999999999998</c:v>
                </c:pt>
                <c:pt idx="17">
                  <c:v>2.8250000000000002</c:v>
                </c:pt>
                <c:pt idx="18">
                  <c:v>2.8319999999999999</c:v>
                </c:pt>
                <c:pt idx="19">
                  <c:v>2.855</c:v>
                </c:pt>
                <c:pt idx="20">
                  <c:v>2.444</c:v>
                </c:pt>
                <c:pt idx="21">
                  <c:v>2.8490000000000002</c:v>
                </c:pt>
                <c:pt idx="22">
                  <c:v>2.87</c:v>
                </c:pt>
                <c:pt idx="23">
                  <c:v>2.89</c:v>
                </c:pt>
                <c:pt idx="24">
                  <c:v>2.7269999999999999</c:v>
                </c:pt>
                <c:pt idx="25">
                  <c:v>2.7970000000000002</c:v>
                </c:pt>
                <c:pt idx="26">
                  <c:v>2.7829999999999999</c:v>
                </c:pt>
                <c:pt idx="27">
                  <c:v>2.786</c:v>
                </c:pt>
                <c:pt idx="28">
                  <c:v>2.4380000000000002</c:v>
                </c:pt>
                <c:pt idx="29">
                  <c:v>2.34</c:v>
                </c:pt>
                <c:pt idx="30">
                  <c:v>2.641</c:v>
                </c:pt>
                <c:pt idx="31">
                  <c:v>2.2909999999999999</c:v>
                </c:pt>
                <c:pt idx="32">
                  <c:v>2.3919999999999999</c:v>
                </c:pt>
                <c:pt idx="33">
                  <c:v>2.3759999999999999</c:v>
                </c:pt>
                <c:pt idx="34">
                  <c:v>2.3940000000000001</c:v>
                </c:pt>
                <c:pt idx="35">
                  <c:v>2.3119999999999998</c:v>
                </c:pt>
                <c:pt idx="36">
                  <c:v>2.33</c:v>
                </c:pt>
                <c:pt idx="37">
                  <c:v>2.331</c:v>
                </c:pt>
                <c:pt idx="38">
                  <c:v>2.3319999999999999</c:v>
                </c:pt>
                <c:pt idx="39">
                  <c:v>2.266</c:v>
                </c:pt>
                <c:pt idx="40">
                  <c:v>2.15</c:v>
                </c:pt>
                <c:pt idx="41">
                  <c:v>2.2490000000000001</c:v>
                </c:pt>
                <c:pt idx="42">
                  <c:v>2.214</c:v>
                </c:pt>
                <c:pt idx="43">
                  <c:v>2.1640000000000001</c:v>
                </c:pt>
                <c:pt idx="44">
                  <c:v>2.0470000000000002</c:v>
                </c:pt>
                <c:pt idx="45">
                  <c:v>2.13</c:v>
                </c:pt>
                <c:pt idx="46">
                  <c:v>1.98</c:v>
                </c:pt>
                <c:pt idx="47">
                  <c:v>2.0790000000000002</c:v>
                </c:pt>
                <c:pt idx="48">
                  <c:v>1.964</c:v>
                </c:pt>
                <c:pt idx="49">
                  <c:v>1.548</c:v>
                </c:pt>
                <c:pt idx="50">
                  <c:v>1.6990000000000001</c:v>
                </c:pt>
                <c:pt idx="51">
                  <c:v>1.8340000000000001</c:v>
                </c:pt>
                <c:pt idx="52">
                  <c:v>1.3180000000000001</c:v>
                </c:pt>
                <c:pt idx="53">
                  <c:v>0.85199999999999998</c:v>
                </c:pt>
                <c:pt idx="54">
                  <c:v>0.83399999999999996</c:v>
                </c:pt>
                <c:pt idx="55">
                  <c:v>0.61599999999999999</c:v>
                </c:pt>
                <c:pt idx="56">
                  <c:v>0.57999999999999996</c:v>
                </c:pt>
                <c:pt idx="57">
                  <c:v>0.64200000000000002</c:v>
                </c:pt>
                <c:pt idx="58">
                  <c:v>0.65100000000000002</c:v>
                </c:pt>
              </c:numCache>
            </c:numRef>
          </c:yVal>
        </c:ser>
        <c:axId val="105397632"/>
        <c:axId val="105428480"/>
      </c:scatterChart>
      <c:valAx>
        <c:axId val="105397632"/>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5428480"/>
        <c:crosses val="autoZero"/>
        <c:crossBetween val="midCat"/>
      </c:valAx>
      <c:valAx>
        <c:axId val="105428480"/>
        <c:scaling>
          <c:orientation val="minMax"/>
        </c:scaling>
        <c:axPos val="l"/>
        <c:title>
          <c:tx>
            <c:rich>
              <a:bodyPr/>
              <a:lstStyle/>
              <a:p>
                <a:pPr>
                  <a:defRPr/>
                </a:pPr>
                <a:r>
                  <a:rPr lang="en-US"/>
                  <a:t>Water depth, ft</a:t>
                </a:r>
              </a:p>
            </c:rich>
          </c:tx>
          <c:layout/>
        </c:title>
        <c:numFmt formatCode="General" sourceLinked="1"/>
        <c:majorTickMark val="none"/>
        <c:tickLblPos val="nextTo"/>
        <c:crossAx val="105397632"/>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192.48(2):  Conductivity profile</a:t>
            </a:r>
          </a:p>
        </c:rich>
      </c:tx>
      <c:layout/>
    </c:title>
    <c:plotArea>
      <c:layout/>
      <c:scatterChart>
        <c:scatterStyle val="lineMarker"/>
        <c:ser>
          <c:idx val="0"/>
          <c:order val="0"/>
          <c:spPr>
            <a:ln w="28575">
              <a:noFill/>
            </a:ln>
          </c:spPr>
          <c:xVal>
            <c:numRef>
              <c:f>'sjr192.48(2)_"opt2"'!$I$11:$I$69</c:f>
              <c:numCache>
                <c:formatCode>General</c:formatCode>
                <c:ptCount val="59"/>
                <c:pt idx="0">
                  <c:v>940.98</c:v>
                </c:pt>
                <c:pt idx="1">
                  <c:v>920.16</c:v>
                </c:pt>
                <c:pt idx="2">
                  <c:v>918.87</c:v>
                </c:pt>
                <c:pt idx="3">
                  <c:v>918.62</c:v>
                </c:pt>
                <c:pt idx="4">
                  <c:v>918.87</c:v>
                </c:pt>
                <c:pt idx="5">
                  <c:v>919.13</c:v>
                </c:pt>
                <c:pt idx="6">
                  <c:v>918.88</c:v>
                </c:pt>
                <c:pt idx="7">
                  <c:v>919.65</c:v>
                </c:pt>
                <c:pt idx="8">
                  <c:v>919.13</c:v>
                </c:pt>
                <c:pt idx="9">
                  <c:v>918.62</c:v>
                </c:pt>
                <c:pt idx="10">
                  <c:v>917.85</c:v>
                </c:pt>
                <c:pt idx="11">
                  <c:v>920.17</c:v>
                </c:pt>
                <c:pt idx="12">
                  <c:v>920.42</c:v>
                </c:pt>
                <c:pt idx="13">
                  <c:v>919.65</c:v>
                </c:pt>
                <c:pt idx="14">
                  <c:v>920.17</c:v>
                </c:pt>
                <c:pt idx="15">
                  <c:v>916.57</c:v>
                </c:pt>
                <c:pt idx="16">
                  <c:v>917.34</c:v>
                </c:pt>
                <c:pt idx="17">
                  <c:v>915.81</c:v>
                </c:pt>
                <c:pt idx="18">
                  <c:v>884.01</c:v>
                </c:pt>
                <c:pt idx="19">
                  <c:v>752.38</c:v>
                </c:pt>
                <c:pt idx="20">
                  <c:v>786.06</c:v>
                </c:pt>
                <c:pt idx="21">
                  <c:v>844.47</c:v>
                </c:pt>
                <c:pt idx="22">
                  <c:v>829.96</c:v>
                </c:pt>
                <c:pt idx="23">
                  <c:v>908.47</c:v>
                </c:pt>
                <c:pt idx="24">
                  <c:v>915.3</c:v>
                </c:pt>
                <c:pt idx="25">
                  <c:v>900.99</c:v>
                </c:pt>
                <c:pt idx="26">
                  <c:v>897.3</c:v>
                </c:pt>
                <c:pt idx="27">
                  <c:v>894.37</c:v>
                </c:pt>
                <c:pt idx="28">
                  <c:v>912</c:v>
                </c:pt>
                <c:pt idx="29">
                  <c:v>915.56</c:v>
                </c:pt>
                <c:pt idx="30">
                  <c:v>916.84</c:v>
                </c:pt>
                <c:pt idx="31">
                  <c:v>916.08</c:v>
                </c:pt>
                <c:pt idx="32">
                  <c:v>917.61</c:v>
                </c:pt>
                <c:pt idx="33">
                  <c:v>917.87</c:v>
                </c:pt>
                <c:pt idx="34">
                  <c:v>918.64</c:v>
                </c:pt>
                <c:pt idx="35">
                  <c:v>916.08</c:v>
                </c:pt>
                <c:pt idx="36">
                  <c:v>916.85</c:v>
                </c:pt>
                <c:pt idx="37">
                  <c:v>916.85</c:v>
                </c:pt>
                <c:pt idx="38">
                  <c:v>915.57</c:v>
                </c:pt>
                <c:pt idx="39">
                  <c:v>913.28</c:v>
                </c:pt>
                <c:pt idx="40">
                  <c:v>915.32</c:v>
                </c:pt>
                <c:pt idx="41">
                  <c:v>915.32</c:v>
                </c:pt>
                <c:pt idx="42">
                  <c:v>916.35</c:v>
                </c:pt>
                <c:pt idx="43">
                  <c:v>916.86</c:v>
                </c:pt>
                <c:pt idx="44">
                  <c:v>917.11</c:v>
                </c:pt>
                <c:pt idx="45">
                  <c:v>917.89</c:v>
                </c:pt>
                <c:pt idx="46">
                  <c:v>917.12</c:v>
                </c:pt>
                <c:pt idx="47">
                  <c:v>923.31</c:v>
                </c:pt>
                <c:pt idx="48">
                  <c:v>916.35</c:v>
                </c:pt>
                <c:pt idx="49">
                  <c:v>915.59</c:v>
                </c:pt>
                <c:pt idx="50">
                  <c:v>916.87</c:v>
                </c:pt>
                <c:pt idx="51">
                  <c:v>916.87</c:v>
                </c:pt>
                <c:pt idx="52">
                  <c:v>916.36</c:v>
                </c:pt>
                <c:pt idx="53">
                  <c:v>916.61</c:v>
                </c:pt>
                <c:pt idx="54">
                  <c:v>915.59</c:v>
                </c:pt>
                <c:pt idx="55">
                  <c:v>920.21</c:v>
                </c:pt>
                <c:pt idx="56">
                  <c:v>923.32</c:v>
                </c:pt>
                <c:pt idx="57">
                  <c:v>919.44</c:v>
                </c:pt>
                <c:pt idx="58">
                  <c:v>918.41</c:v>
                </c:pt>
              </c:numCache>
            </c:numRef>
          </c:xVal>
          <c:yVal>
            <c:numRef>
              <c:f>'sjr192.48(2)_"opt2"'!$E$11:$E$69</c:f>
              <c:numCache>
                <c:formatCode>General</c:formatCode>
                <c:ptCount val="59"/>
                <c:pt idx="0">
                  <c:v>0.66600000000000004</c:v>
                </c:pt>
                <c:pt idx="1">
                  <c:v>2.0150000000000001</c:v>
                </c:pt>
                <c:pt idx="2">
                  <c:v>1.653</c:v>
                </c:pt>
                <c:pt idx="3">
                  <c:v>2.3180000000000001</c:v>
                </c:pt>
                <c:pt idx="4">
                  <c:v>2.3260000000000001</c:v>
                </c:pt>
                <c:pt idx="5">
                  <c:v>2.3559999999999999</c:v>
                </c:pt>
                <c:pt idx="6">
                  <c:v>2.3540000000000001</c:v>
                </c:pt>
                <c:pt idx="7">
                  <c:v>1.6519999999999999</c:v>
                </c:pt>
                <c:pt idx="8">
                  <c:v>1.75</c:v>
                </c:pt>
                <c:pt idx="9">
                  <c:v>2.081</c:v>
                </c:pt>
                <c:pt idx="10">
                  <c:v>2.4470000000000001</c:v>
                </c:pt>
                <c:pt idx="11">
                  <c:v>2.3620000000000001</c:v>
                </c:pt>
                <c:pt idx="12">
                  <c:v>2.4900000000000002</c:v>
                </c:pt>
                <c:pt idx="13">
                  <c:v>2.5139999999999998</c:v>
                </c:pt>
                <c:pt idx="14">
                  <c:v>2.4529999999999998</c:v>
                </c:pt>
                <c:pt idx="15">
                  <c:v>2.66</c:v>
                </c:pt>
                <c:pt idx="16">
                  <c:v>2.6669999999999998</c:v>
                </c:pt>
                <c:pt idx="17">
                  <c:v>2.8250000000000002</c:v>
                </c:pt>
                <c:pt idx="18">
                  <c:v>2.8319999999999999</c:v>
                </c:pt>
                <c:pt idx="19">
                  <c:v>2.855</c:v>
                </c:pt>
                <c:pt idx="20">
                  <c:v>2.444</c:v>
                </c:pt>
                <c:pt idx="21">
                  <c:v>2.8490000000000002</c:v>
                </c:pt>
                <c:pt idx="22">
                  <c:v>2.87</c:v>
                </c:pt>
                <c:pt idx="23">
                  <c:v>2.89</c:v>
                </c:pt>
                <c:pt idx="24">
                  <c:v>2.7269999999999999</c:v>
                </c:pt>
                <c:pt idx="25">
                  <c:v>2.7970000000000002</c:v>
                </c:pt>
                <c:pt idx="26">
                  <c:v>2.7829999999999999</c:v>
                </c:pt>
                <c:pt idx="27">
                  <c:v>2.786</c:v>
                </c:pt>
                <c:pt idx="28">
                  <c:v>2.4380000000000002</c:v>
                </c:pt>
                <c:pt idx="29">
                  <c:v>2.34</c:v>
                </c:pt>
                <c:pt idx="30">
                  <c:v>2.641</c:v>
                </c:pt>
                <c:pt idx="31">
                  <c:v>2.2909999999999999</c:v>
                </c:pt>
                <c:pt idx="32">
                  <c:v>2.3919999999999999</c:v>
                </c:pt>
                <c:pt idx="33">
                  <c:v>2.3759999999999999</c:v>
                </c:pt>
                <c:pt idx="34">
                  <c:v>2.3940000000000001</c:v>
                </c:pt>
                <c:pt idx="35">
                  <c:v>2.3119999999999998</c:v>
                </c:pt>
                <c:pt idx="36">
                  <c:v>2.33</c:v>
                </c:pt>
                <c:pt idx="37">
                  <c:v>2.331</c:v>
                </c:pt>
                <c:pt idx="38">
                  <c:v>2.3319999999999999</c:v>
                </c:pt>
                <c:pt idx="39">
                  <c:v>2.266</c:v>
                </c:pt>
                <c:pt idx="40">
                  <c:v>2.15</c:v>
                </c:pt>
                <c:pt idx="41">
                  <c:v>2.2490000000000001</c:v>
                </c:pt>
                <c:pt idx="42">
                  <c:v>2.214</c:v>
                </c:pt>
                <c:pt idx="43">
                  <c:v>2.1640000000000001</c:v>
                </c:pt>
                <c:pt idx="44">
                  <c:v>2.0470000000000002</c:v>
                </c:pt>
                <c:pt idx="45">
                  <c:v>2.13</c:v>
                </c:pt>
                <c:pt idx="46">
                  <c:v>1.98</c:v>
                </c:pt>
                <c:pt idx="47">
                  <c:v>2.0790000000000002</c:v>
                </c:pt>
                <c:pt idx="48">
                  <c:v>1.964</c:v>
                </c:pt>
                <c:pt idx="49">
                  <c:v>1.548</c:v>
                </c:pt>
                <c:pt idx="50">
                  <c:v>1.6990000000000001</c:v>
                </c:pt>
                <c:pt idx="51">
                  <c:v>1.8340000000000001</c:v>
                </c:pt>
                <c:pt idx="52">
                  <c:v>1.3180000000000001</c:v>
                </c:pt>
                <c:pt idx="53">
                  <c:v>0.85199999999999998</c:v>
                </c:pt>
                <c:pt idx="54">
                  <c:v>0.83399999999999996</c:v>
                </c:pt>
                <c:pt idx="55">
                  <c:v>0.61599999999999999</c:v>
                </c:pt>
                <c:pt idx="56">
                  <c:v>0.57999999999999996</c:v>
                </c:pt>
                <c:pt idx="57">
                  <c:v>0.64200000000000002</c:v>
                </c:pt>
                <c:pt idx="58">
                  <c:v>0.65100000000000002</c:v>
                </c:pt>
              </c:numCache>
            </c:numRef>
          </c:yVal>
        </c:ser>
        <c:axId val="105448576"/>
        <c:axId val="105450496"/>
      </c:scatterChart>
      <c:valAx>
        <c:axId val="105448576"/>
        <c:scaling>
          <c:orientation val="minMax"/>
          <c:min val="700"/>
        </c:scaling>
        <c:axPos val="b"/>
        <c:title>
          <c:tx>
            <c:rich>
              <a:bodyPr/>
              <a:lstStyle/>
              <a:p>
                <a:pPr>
                  <a:defRPr/>
                </a:pPr>
                <a:r>
                  <a:rPr lang="en-US"/>
                  <a:t>Conductivity, microSiemens/cm</a:t>
                </a:r>
              </a:p>
            </c:rich>
          </c:tx>
          <c:layout/>
        </c:title>
        <c:numFmt formatCode="General" sourceLinked="1"/>
        <c:majorTickMark val="none"/>
        <c:tickLblPos val="nextTo"/>
        <c:crossAx val="105450496"/>
        <c:crosses val="autoZero"/>
        <c:crossBetween val="midCat"/>
      </c:valAx>
      <c:valAx>
        <c:axId val="105450496"/>
        <c:scaling>
          <c:orientation val="minMax"/>
        </c:scaling>
        <c:axPos val="l"/>
        <c:title>
          <c:tx>
            <c:rich>
              <a:bodyPr/>
              <a:lstStyle/>
              <a:p>
                <a:pPr>
                  <a:defRPr/>
                </a:pPr>
                <a:r>
                  <a:rPr lang="en-US"/>
                  <a:t>Water depth, ft</a:t>
                </a:r>
              </a:p>
            </c:rich>
          </c:tx>
          <c:layout/>
        </c:title>
        <c:numFmt formatCode="General" sourceLinked="1"/>
        <c:majorTickMark val="none"/>
        <c:tickLblPos val="nextTo"/>
        <c:crossAx val="105448576"/>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192.48(4):  Water temperature profile</a:t>
            </a:r>
          </a:p>
        </c:rich>
      </c:tx>
      <c:layout/>
    </c:title>
    <c:plotArea>
      <c:layout/>
      <c:scatterChart>
        <c:scatterStyle val="lineMarker"/>
        <c:ser>
          <c:idx val="0"/>
          <c:order val="0"/>
          <c:spPr>
            <a:ln w="28575">
              <a:noFill/>
            </a:ln>
          </c:spPr>
          <c:xVal>
            <c:numRef>
              <c:f>('sjr192.48opt4new'!$D$11:$D$55,'sjr192.48opt4new'!$D$58:$D$66)</c:f>
              <c:numCache>
                <c:formatCode>General</c:formatCode>
                <c:ptCount val="54"/>
                <c:pt idx="0">
                  <c:v>75.510000000000005</c:v>
                </c:pt>
                <c:pt idx="1">
                  <c:v>75.510000000000005</c:v>
                </c:pt>
                <c:pt idx="2">
                  <c:v>75.5</c:v>
                </c:pt>
                <c:pt idx="3">
                  <c:v>75.510000000000005</c:v>
                </c:pt>
                <c:pt idx="4">
                  <c:v>75.5</c:v>
                </c:pt>
                <c:pt idx="5">
                  <c:v>75.52</c:v>
                </c:pt>
                <c:pt idx="6">
                  <c:v>75.52</c:v>
                </c:pt>
                <c:pt idx="7">
                  <c:v>75.540000000000006</c:v>
                </c:pt>
                <c:pt idx="8">
                  <c:v>75.55</c:v>
                </c:pt>
                <c:pt idx="9">
                  <c:v>75.59</c:v>
                </c:pt>
                <c:pt idx="10">
                  <c:v>75.650000000000006</c:v>
                </c:pt>
                <c:pt idx="11">
                  <c:v>75.72</c:v>
                </c:pt>
                <c:pt idx="12">
                  <c:v>75.77</c:v>
                </c:pt>
                <c:pt idx="13">
                  <c:v>75.78</c:v>
                </c:pt>
                <c:pt idx="14">
                  <c:v>75.81</c:v>
                </c:pt>
                <c:pt idx="15">
                  <c:v>75.81</c:v>
                </c:pt>
                <c:pt idx="16">
                  <c:v>75.72</c:v>
                </c:pt>
                <c:pt idx="17">
                  <c:v>75.66</c:v>
                </c:pt>
                <c:pt idx="18">
                  <c:v>75.650000000000006</c:v>
                </c:pt>
                <c:pt idx="19">
                  <c:v>75.58</c:v>
                </c:pt>
                <c:pt idx="20">
                  <c:v>75.569999999999993</c:v>
                </c:pt>
                <c:pt idx="21">
                  <c:v>75.56</c:v>
                </c:pt>
                <c:pt idx="22">
                  <c:v>75.55</c:v>
                </c:pt>
                <c:pt idx="23">
                  <c:v>75.599999999999994</c:v>
                </c:pt>
                <c:pt idx="24">
                  <c:v>76.3</c:v>
                </c:pt>
                <c:pt idx="25">
                  <c:v>75.87</c:v>
                </c:pt>
                <c:pt idx="26">
                  <c:v>75.64</c:v>
                </c:pt>
                <c:pt idx="27">
                  <c:v>75.61</c:v>
                </c:pt>
                <c:pt idx="28">
                  <c:v>75.59</c:v>
                </c:pt>
                <c:pt idx="29">
                  <c:v>78.45</c:v>
                </c:pt>
                <c:pt idx="30">
                  <c:v>78.19</c:v>
                </c:pt>
                <c:pt idx="31">
                  <c:v>76.790000000000006</c:v>
                </c:pt>
                <c:pt idx="32">
                  <c:v>75.7</c:v>
                </c:pt>
                <c:pt idx="33">
                  <c:v>75.59</c:v>
                </c:pt>
                <c:pt idx="34">
                  <c:v>75.59</c:v>
                </c:pt>
                <c:pt idx="35">
                  <c:v>75.59</c:v>
                </c:pt>
                <c:pt idx="36">
                  <c:v>75.599999999999994</c:v>
                </c:pt>
                <c:pt idx="37">
                  <c:v>75.61</c:v>
                </c:pt>
                <c:pt idx="38">
                  <c:v>75.63</c:v>
                </c:pt>
                <c:pt idx="39">
                  <c:v>75.63</c:v>
                </c:pt>
                <c:pt idx="40">
                  <c:v>75.63</c:v>
                </c:pt>
                <c:pt idx="41">
                  <c:v>75.64</c:v>
                </c:pt>
                <c:pt idx="42">
                  <c:v>75.66</c:v>
                </c:pt>
                <c:pt idx="43">
                  <c:v>75.67</c:v>
                </c:pt>
                <c:pt idx="44">
                  <c:v>76.25</c:v>
                </c:pt>
                <c:pt idx="45">
                  <c:v>79.150000000000006</c:v>
                </c:pt>
                <c:pt idx="46">
                  <c:v>79.44</c:v>
                </c:pt>
                <c:pt idx="47">
                  <c:v>79.48</c:v>
                </c:pt>
                <c:pt idx="48">
                  <c:v>78.44</c:v>
                </c:pt>
                <c:pt idx="49">
                  <c:v>76.260000000000005</c:v>
                </c:pt>
                <c:pt idx="50">
                  <c:v>75.930000000000007</c:v>
                </c:pt>
                <c:pt idx="51">
                  <c:v>75.89</c:v>
                </c:pt>
                <c:pt idx="52">
                  <c:v>75.87</c:v>
                </c:pt>
                <c:pt idx="53">
                  <c:v>75.83</c:v>
                </c:pt>
              </c:numCache>
            </c:numRef>
          </c:xVal>
          <c:yVal>
            <c:numRef>
              <c:f>('sjr192.48opt4new'!$E$11:$E$55,'sjr192.48opt4new'!$E$58:$E$66)</c:f>
              <c:numCache>
                <c:formatCode>General</c:formatCode>
                <c:ptCount val="54"/>
                <c:pt idx="0">
                  <c:v>3.5190000000000001</c:v>
                </c:pt>
                <c:pt idx="1">
                  <c:v>3.4020000000000001</c:v>
                </c:pt>
                <c:pt idx="2">
                  <c:v>3.2690000000000001</c:v>
                </c:pt>
                <c:pt idx="3">
                  <c:v>3.351</c:v>
                </c:pt>
                <c:pt idx="4">
                  <c:v>2.819</c:v>
                </c:pt>
                <c:pt idx="5">
                  <c:v>2.2690000000000001</c:v>
                </c:pt>
                <c:pt idx="6">
                  <c:v>1.669</c:v>
                </c:pt>
                <c:pt idx="7">
                  <c:v>1.153</c:v>
                </c:pt>
                <c:pt idx="8">
                  <c:v>0.56899999999999995</c:v>
                </c:pt>
                <c:pt idx="9">
                  <c:v>0.55200000000000005</c:v>
                </c:pt>
                <c:pt idx="10">
                  <c:v>3.6</c:v>
                </c:pt>
                <c:pt idx="11">
                  <c:v>3.5979999999999999</c:v>
                </c:pt>
                <c:pt idx="12">
                  <c:v>3.5790000000000002</c:v>
                </c:pt>
                <c:pt idx="13">
                  <c:v>3.294</c:v>
                </c:pt>
                <c:pt idx="14">
                  <c:v>3.2410000000000001</c:v>
                </c:pt>
                <c:pt idx="15">
                  <c:v>3.4550000000000001</c:v>
                </c:pt>
                <c:pt idx="16">
                  <c:v>3.2189999999999999</c:v>
                </c:pt>
                <c:pt idx="17">
                  <c:v>3.1339999999999999</c:v>
                </c:pt>
                <c:pt idx="18">
                  <c:v>3.1160000000000001</c:v>
                </c:pt>
                <c:pt idx="19">
                  <c:v>3.2650000000000001</c:v>
                </c:pt>
                <c:pt idx="20">
                  <c:v>3.2989999999999999</c:v>
                </c:pt>
                <c:pt idx="21">
                  <c:v>3.282</c:v>
                </c:pt>
                <c:pt idx="22">
                  <c:v>3.2490000000000001</c:v>
                </c:pt>
                <c:pt idx="23">
                  <c:v>3.0819999999999999</c:v>
                </c:pt>
                <c:pt idx="24">
                  <c:v>3.399</c:v>
                </c:pt>
                <c:pt idx="25">
                  <c:v>3.2490000000000001</c:v>
                </c:pt>
                <c:pt idx="26">
                  <c:v>3.282</c:v>
                </c:pt>
                <c:pt idx="27">
                  <c:v>3.28</c:v>
                </c:pt>
                <c:pt idx="28">
                  <c:v>3.2629999999999999</c:v>
                </c:pt>
                <c:pt idx="29">
                  <c:v>0.65700000000000003</c:v>
                </c:pt>
                <c:pt idx="30">
                  <c:v>0.77500000000000002</c:v>
                </c:pt>
                <c:pt idx="31">
                  <c:v>2.512</c:v>
                </c:pt>
                <c:pt idx="32">
                  <c:v>3.222</c:v>
                </c:pt>
                <c:pt idx="33">
                  <c:v>2.9129999999999998</c:v>
                </c:pt>
                <c:pt idx="34">
                  <c:v>3.1909999999999998</c:v>
                </c:pt>
                <c:pt idx="35">
                  <c:v>3.1579999999999999</c:v>
                </c:pt>
                <c:pt idx="36">
                  <c:v>3.1419999999999999</c:v>
                </c:pt>
                <c:pt idx="37">
                  <c:v>3.173</c:v>
                </c:pt>
                <c:pt idx="38">
                  <c:v>3.27</c:v>
                </c:pt>
                <c:pt idx="39">
                  <c:v>2.4990000000000001</c:v>
                </c:pt>
                <c:pt idx="40">
                  <c:v>2.9769999999999999</c:v>
                </c:pt>
                <c:pt idx="41">
                  <c:v>1.7909999999999999</c:v>
                </c:pt>
                <c:pt idx="42">
                  <c:v>2.2189999999999999</c:v>
                </c:pt>
                <c:pt idx="43">
                  <c:v>0.114</c:v>
                </c:pt>
                <c:pt idx="44">
                  <c:v>0.38300000000000001</c:v>
                </c:pt>
                <c:pt idx="45">
                  <c:v>0.51700000000000002</c:v>
                </c:pt>
                <c:pt idx="46">
                  <c:v>0.51800000000000002</c:v>
                </c:pt>
                <c:pt idx="47">
                  <c:v>0.50600000000000001</c:v>
                </c:pt>
                <c:pt idx="48">
                  <c:v>1.7130000000000001</c:v>
                </c:pt>
                <c:pt idx="49">
                  <c:v>2.3759999999999999</c:v>
                </c:pt>
                <c:pt idx="50">
                  <c:v>2.6869999999999998</c:v>
                </c:pt>
                <c:pt idx="51">
                  <c:v>2.7610000000000001</c:v>
                </c:pt>
                <c:pt idx="52">
                  <c:v>2.7240000000000002</c:v>
                </c:pt>
                <c:pt idx="53">
                  <c:v>2.5070000000000001</c:v>
                </c:pt>
              </c:numCache>
            </c:numRef>
          </c:yVal>
        </c:ser>
        <c:axId val="105507840"/>
        <c:axId val="105260160"/>
      </c:scatterChart>
      <c:valAx>
        <c:axId val="105507840"/>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5260160"/>
        <c:crosses val="autoZero"/>
        <c:crossBetween val="midCat"/>
      </c:valAx>
      <c:valAx>
        <c:axId val="105260160"/>
        <c:scaling>
          <c:orientation val="minMax"/>
        </c:scaling>
        <c:axPos val="l"/>
        <c:title>
          <c:tx>
            <c:rich>
              <a:bodyPr/>
              <a:lstStyle/>
              <a:p>
                <a:pPr>
                  <a:defRPr/>
                </a:pPr>
                <a:r>
                  <a:rPr lang="en-US"/>
                  <a:t>Water depth, ft</a:t>
                </a:r>
              </a:p>
            </c:rich>
          </c:tx>
          <c:layout/>
        </c:title>
        <c:numFmt formatCode="General" sourceLinked="1"/>
        <c:majorTickMark val="none"/>
        <c:tickLblPos val="nextTo"/>
        <c:crossAx val="10550784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192.48(4):  Conductivity</a:t>
            </a:r>
            <a:r>
              <a:rPr lang="en-US" baseline="0"/>
              <a:t> profile</a:t>
            </a:r>
            <a:endParaRPr lang="en-US"/>
          </a:p>
        </c:rich>
      </c:tx>
      <c:layout/>
    </c:title>
    <c:plotArea>
      <c:layout/>
      <c:scatterChart>
        <c:scatterStyle val="lineMarker"/>
        <c:ser>
          <c:idx val="0"/>
          <c:order val="0"/>
          <c:spPr>
            <a:ln w="28575">
              <a:noFill/>
            </a:ln>
          </c:spPr>
          <c:xVal>
            <c:numRef>
              <c:f>('sjr192.48opt4new'!$I$11:$I$55,'sjr192.48opt4new'!$I$58:$I$66)</c:f>
              <c:numCache>
                <c:formatCode>General</c:formatCode>
                <c:ptCount val="54"/>
                <c:pt idx="0">
                  <c:v>989.33</c:v>
                </c:pt>
                <c:pt idx="1">
                  <c:v>990.52</c:v>
                </c:pt>
                <c:pt idx="2">
                  <c:v>990.82</c:v>
                </c:pt>
                <c:pt idx="3">
                  <c:v>990.22</c:v>
                </c:pt>
                <c:pt idx="4">
                  <c:v>989.03</c:v>
                </c:pt>
                <c:pt idx="5">
                  <c:v>988.44</c:v>
                </c:pt>
                <c:pt idx="6">
                  <c:v>988.44</c:v>
                </c:pt>
                <c:pt idx="7">
                  <c:v>988.44</c:v>
                </c:pt>
                <c:pt idx="8">
                  <c:v>988.14</c:v>
                </c:pt>
                <c:pt idx="9">
                  <c:v>988.44</c:v>
                </c:pt>
                <c:pt idx="10">
                  <c:v>984</c:v>
                </c:pt>
                <c:pt idx="11">
                  <c:v>983.7</c:v>
                </c:pt>
                <c:pt idx="12">
                  <c:v>984.29</c:v>
                </c:pt>
                <c:pt idx="13">
                  <c:v>984</c:v>
                </c:pt>
                <c:pt idx="14">
                  <c:v>984.29</c:v>
                </c:pt>
                <c:pt idx="15">
                  <c:v>985.18</c:v>
                </c:pt>
                <c:pt idx="16">
                  <c:v>983.41</c:v>
                </c:pt>
                <c:pt idx="17">
                  <c:v>982.23</c:v>
                </c:pt>
                <c:pt idx="18">
                  <c:v>981.35</c:v>
                </c:pt>
                <c:pt idx="19">
                  <c:v>979.89</c:v>
                </c:pt>
                <c:pt idx="20">
                  <c:v>978.43</c:v>
                </c:pt>
                <c:pt idx="21">
                  <c:v>979.31</c:v>
                </c:pt>
                <c:pt idx="22">
                  <c:v>977.85</c:v>
                </c:pt>
                <c:pt idx="23">
                  <c:v>940.87</c:v>
                </c:pt>
                <c:pt idx="24">
                  <c:v>929.69</c:v>
                </c:pt>
                <c:pt idx="25">
                  <c:v>914.67</c:v>
                </c:pt>
                <c:pt idx="26">
                  <c:v>902.86</c:v>
                </c:pt>
                <c:pt idx="27">
                  <c:v>901.86</c:v>
                </c:pt>
                <c:pt idx="28">
                  <c:v>902.86</c:v>
                </c:pt>
                <c:pt idx="29">
                  <c:v>941.96</c:v>
                </c:pt>
                <c:pt idx="30">
                  <c:v>940.07</c:v>
                </c:pt>
                <c:pt idx="31">
                  <c:v>913.15</c:v>
                </c:pt>
                <c:pt idx="32">
                  <c:v>897.68</c:v>
                </c:pt>
                <c:pt idx="33">
                  <c:v>909.61</c:v>
                </c:pt>
                <c:pt idx="34">
                  <c:v>887.25</c:v>
                </c:pt>
                <c:pt idx="35">
                  <c:v>878</c:v>
                </c:pt>
                <c:pt idx="36">
                  <c:v>876.83</c:v>
                </c:pt>
                <c:pt idx="37">
                  <c:v>878.94</c:v>
                </c:pt>
                <c:pt idx="38">
                  <c:v>852.03</c:v>
                </c:pt>
                <c:pt idx="39">
                  <c:v>856.03</c:v>
                </c:pt>
                <c:pt idx="40">
                  <c:v>856.48</c:v>
                </c:pt>
                <c:pt idx="41">
                  <c:v>859.62</c:v>
                </c:pt>
                <c:pt idx="42">
                  <c:v>860.97</c:v>
                </c:pt>
                <c:pt idx="43">
                  <c:v>88.43</c:v>
                </c:pt>
                <c:pt idx="44">
                  <c:v>943.58</c:v>
                </c:pt>
                <c:pt idx="45">
                  <c:v>949.59</c:v>
                </c:pt>
                <c:pt idx="46">
                  <c:v>950.14</c:v>
                </c:pt>
                <c:pt idx="47">
                  <c:v>950.69</c:v>
                </c:pt>
                <c:pt idx="48">
                  <c:v>929.96</c:v>
                </c:pt>
                <c:pt idx="49">
                  <c:v>917.75</c:v>
                </c:pt>
                <c:pt idx="50">
                  <c:v>917.75</c:v>
                </c:pt>
                <c:pt idx="51">
                  <c:v>915.7</c:v>
                </c:pt>
                <c:pt idx="52">
                  <c:v>916.98</c:v>
                </c:pt>
                <c:pt idx="53">
                  <c:v>916.98</c:v>
                </c:pt>
              </c:numCache>
            </c:numRef>
          </c:xVal>
          <c:yVal>
            <c:numRef>
              <c:f>('sjr192.48opt4new'!$E$11:$E$55,'sjr192.48opt4new'!$E$58:$E$66)</c:f>
              <c:numCache>
                <c:formatCode>General</c:formatCode>
                <c:ptCount val="54"/>
                <c:pt idx="0">
                  <c:v>3.5190000000000001</c:v>
                </c:pt>
                <c:pt idx="1">
                  <c:v>3.4020000000000001</c:v>
                </c:pt>
                <c:pt idx="2">
                  <c:v>3.2690000000000001</c:v>
                </c:pt>
                <c:pt idx="3">
                  <c:v>3.351</c:v>
                </c:pt>
                <c:pt idx="4">
                  <c:v>2.819</c:v>
                </c:pt>
                <c:pt idx="5">
                  <c:v>2.2690000000000001</c:v>
                </c:pt>
                <c:pt idx="6">
                  <c:v>1.669</c:v>
                </c:pt>
                <c:pt idx="7">
                  <c:v>1.153</c:v>
                </c:pt>
                <c:pt idx="8">
                  <c:v>0.56899999999999995</c:v>
                </c:pt>
                <c:pt idx="9">
                  <c:v>0.55200000000000005</c:v>
                </c:pt>
                <c:pt idx="10">
                  <c:v>3.6</c:v>
                </c:pt>
                <c:pt idx="11">
                  <c:v>3.5979999999999999</c:v>
                </c:pt>
                <c:pt idx="12">
                  <c:v>3.5790000000000002</c:v>
                </c:pt>
                <c:pt idx="13">
                  <c:v>3.294</c:v>
                </c:pt>
                <c:pt idx="14">
                  <c:v>3.2410000000000001</c:v>
                </c:pt>
                <c:pt idx="15">
                  <c:v>3.4550000000000001</c:v>
                </c:pt>
                <c:pt idx="16">
                  <c:v>3.2189999999999999</c:v>
                </c:pt>
                <c:pt idx="17">
                  <c:v>3.1339999999999999</c:v>
                </c:pt>
                <c:pt idx="18">
                  <c:v>3.1160000000000001</c:v>
                </c:pt>
                <c:pt idx="19">
                  <c:v>3.2650000000000001</c:v>
                </c:pt>
                <c:pt idx="20">
                  <c:v>3.2989999999999999</c:v>
                </c:pt>
                <c:pt idx="21">
                  <c:v>3.282</c:v>
                </c:pt>
                <c:pt idx="22">
                  <c:v>3.2490000000000001</c:v>
                </c:pt>
                <c:pt idx="23">
                  <c:v>3.0819999999999999</c:v>
                </c:pt>
                <c:pt idx="24">
                  <c:v>3.399</c:v>
                </c:pt>
                <c:pt idx="25">
                  <c:v>3.2490000000000001</c:v>
                </c:pt>
                <c:pt idx="26">
                  <c:v>3.282</c:v>
                </c:pt>
                <c:pt idx="27">
                  <c:v>3.28</c:v>
                </c:pt>
                <c:pt idx="28">
                  <c:v>3.2629999999999999</c:v>
                </c:pt>
                <c:pt idx="29">
                  <c:v>0.65700000000000003</c:v>
                </c:pt>
                <c:pt idx="30">
                  <c:v>0.77500000000000002</c:v>
                </c:pt>
                <c:pt idx="31">
                  <c:v>2.512</c:v>
                </c:pt>
                <c:pt idx="32">
                  <c:v>3.222</c:v>
                </c:pt>
                <c:pt idx="33">
                  <c:v>2.9129999999999998</c:v>
                </c:pt>
                <c:pt idx="34">
                  <c:v>3.1909999999999998</c:v>
                </c:pt>
                <c:pt idx="35">
                  <c:v>3.1579999999999999</c:v>
                </c:pt>
                <c:pt idx="36">
                  <c:v>3.1419999999999999</c:v>
                </c:pt>
                <c:pt idx="37">
                  <c:v>3.173</c:v>
                </c:pt>
                <c:pt idx="38">
                  <c:v>3.27</c:v>
                </c:pt>
                <c:pt idx="39">
                  <c:v>2.4990000000000001</c:v>
                </c:pt>
                <c:pt idx="40">
                  <c:v>2.9769999999999999</c:v>
                </c:pt>
                <c:pt idx="41">
                  <c:v>1.7909999999999999</c:v>
                </c:pt>
                <c:pt idx="42">
                  <c:v>2.2189999999999999</c:v>
                </c:pt>
                <c:pt idx="43">
                  <c:v>0.114</c:v>
                </c:pt>
                <c:pt idx="44">
                  <c:v>0.38300000000000001</c:v>
                </c:pt>
                <c:pt idx="45">
                  <c:v>0.51700000000000002</c:v>
                </c:pt>
                <c:pt idx="46">
                  <c:v>0.51800000000000002</c:v>
                </c:pt>
                <c:pt idx="47">
                  <c:v>0.50600000000000001</c:v>
                </c:pt>
                <c:pt idx="48">
                  <c:v>1.7130000000000001</c:v>
                </c:pt>
                <c:pt idx="49">
                  <c:v>2.3759999999999999</c:v>
                </c:pt>
                <c:pt idx="50">
                  <c:v>2.6869999999999998</c:v>
                </c:pt>
                <c:pt idx="51">
                  <c:v>2.7610000000000001</c:v>
                </c:pt>
                <c:pt idx="52">
                  <c:v>2.7240000000000002</c:v>
                </c:pt>
                <c:pt idx="53">
                  <c:v>2.5070000000000001</c:v>
                </c:pt>
              </c:numCache>
            </c:numRef>
          </c:yVal>
        </c:ser>
        <c:axId val="105296640"/>
        <c:axId val="105298560"/>
      </c:scatterChart>
      <c:valAx>
        <c:axId val="105296640"/>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5298560"/>
        <c:crosses val="autoZero"/>
        <c:crossBetween val="midCat"/>
      </c:valAx>
      <c:valAx>
        <c:axId val="105298560"/>
        <c:scaling>
          <c:orientation val="minMax"/>
        </c:scaling>
        <c:axPos val="l"/>
        <c:title>
          <c:tx>
            <c:rich>
              <a:bodyPr/>
              <a:lstStyle/>
              <a:p>
                <a:pPr>
                  <a:defRPr/>
                </a:pPr>
                <a:r>
                  <a:rPr lang="en-US"/>
                  <a:t>Water depth, ft</a:t>
                </a:r>
              </a:p>
            </c:rich>
          </c:tx>
          <c:layout/>
        </c:title>
        <c:numFmt formatCode="General" sourceLinked="1"/>
        <c:majorTickMark val="none"/>
        <c:tickLblPos val="nextTo"/>
        <c:crossAx val="10529664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206.99:  Water temperature profile</a:t>
            </a:r>
          </a:p>
        </c:rich>
      </c:tx>
      <c:layout/>
    </c:title>
    <c:plotArea>
      <c:layout/>
      <c:scatterChart>
        <c:scatterStyle val="lineMarker"/>
        <c:ser>
          <c:idx val="0"/>
          <c:order val="0"/>
          <c:spPr>
            <a:ln w="28575">
              <a:noFill/>
            </a:ln>
          </c:spPr>
          <c:xVal>
            <c:numRef>
              <c:f>'sjr206.99'!$D$30:$D$75</c:f>
              <c:numCache>
                <c:formatCode>General</c:formatCode>
                <c:ptCount val="46"/>
                <c:pt idx="0">
                  <c:v>87.86</c:v>
                </c:pt>
                <c:pt idx="1">
                  <c:v>87.58</c:v>
                </c:pt>
                <c:pt idx="2">
                  <c:v>86.71</c:v>
                </c:pt>
                <c:pt idx="3">
                  <c:v>85.19</c:v>
                </c:pt>
                <c:pt idx="4">
                  <c:v>84.2</c:v>
                </c:pt>
                <c:pt idx="5">
                  <c:v>81.13</c:v>
                </c:pt>
                <c:pt idx="6">
                  <c:v>80.12</c:v>
                </c:pt>
                <c:pt idx="7">
                  <c:v>79.33</c:v>
                </c:pt>
                <c:pt idx="8">
                  <c:v>78.7</c:v>
                </c:pt>
                <c:pt idx="9">
                  <c:v>78.349999999999994</c:v>
                </c:pt>
                <c:pt idx="10">
                  <c:v>78.11</c:v>
                </c:pt>
                <c:pt idx="11">
                  <c:v>78.08</c:v>
                </c:pt>
                <c:pt idx="12">
                  <c:v>77.849999999999994</c:v>
                </c:pt>
                <c:pt idx="13">
                  <c:v>77.67</c:v>
                </c:pt>
                <c:pt idx="14">
                  <c:v>77.42</c:v>
                </c:pt>
                <c:pt idx="15">
                  <c:v>76.81</c:v>
                </c:pt>
                <c:pt idx="16">
                  <c:v>76.17</c:v>
                </c:pt>
                <c:pt idx="17">
                  <c:v>76.19</c:v>
                </c:pt>
                <c:pt idx="18">
                  <c:v>74.66</c:v>
                </c:pt>
                <c:pt idx="19">
                  <c:v>72.87</c:v>
                </c:pt>
                <c:pt idx="20">
                  <c:v>71.75</c:v>
                </c:pt>
                <c:pt idx="21">
                  <c:v>70.739999999999995</c:v>
                </c:pt>
                <c:pt idx="22">
                  <c:v>70.02</c:v>
                </c:pt>
                <c:pt idx="23">
                  <c:v>69.180000000000007</c:v>
                </c:pt>
                <c:pt idx="24">
                  <c:v>68.69</c:v>
                </c:pt>
                <c:pt idx="25">
                  <c:v>67.87</c:v>
                </c:pt>
                <c:pt idx="26">
                  <c:v>67.58</c:v>
                </c:pt>
                <c:pt idx="27">
                  <c:v>67.47</c:v>
                </c:pt>
                <c:pt idx="28">
                  <c:v>67.44</c:v>
                </c:pt>
                <c:pt idx="29">
                  <c:v>67.349999999999994</c:v>
                </c:pt>
                <c:pt idx="30">
                  <c:v>67.34</c:v>
                </c:pt>
                <c:pt idx="31">
                  <c:v>67.33</c:v>
                </c:pt>
                <c:pt idx="32">
                  <c:v>67.290000000000006</c:v>
                </c:pt>
                <c:pt idx="33">
                  <c:v>67.33</c:v>
                </c:pt>
                <c:pt idx="34">
                  <c:v>67.38</c:v>
                </c:pt>
                <c:pt idx="35">
                  <c:v>67.400000000000006</c:v>
                </c:pt>
                <c:pt idx="36">
                  <c:v>67.400000000000006</c:v>
                </c:pt>
                <c:pt idx="37">
                  <c:v>67.290000000000006</c:v>
                </c:pt>
                <c:pt idx="38">
                  <c:v>67.45</c:v>
                </c:pt>
                <c:pt idx="39">
                  <c:v>67.86</c:v>
                </c:pt>
                <c:pt idx="40">
                  <c:v>68.58</c:v>
                </c:pt>
                <c:pt idx="41">
                  <c:v>69.37</c:v>
                </c:pt>
                <c:pt idx="42">
                  <c:v>73.2</c:v>
                </c:pt>
                <c:pt idx="43">
                  <c:v>75.61</c:v>
                </c:pt>
                <c:pt idx="44">
                  <c:v>77.72</c:v>
                </c:pt>
                <c:pt idx="45">
                  <c:v>79.33</c:v>
                </c:pt>
              </c:numCache>
            </c:numRef>
          </c:xVal>
          <c:yVal>
            <c:numRef>
              <c:f>'sjr206.99'!$E$30:$E$75</c:f>
              <c:numCache>
                <c:formatCode>General</c:formatCode>
                <c:ptCount val="46"/>
                <c:pt idx="0">
                  <c:v>0.80100000000000005</c:v>
                </c:pt>
                <c:pt idx="1">
                  <c:v>1.177</c:v>
                </c:pt>
                <c:pt idx="2">
                  <c:v>1.405</c:v>
                </c:pt>
                <c:pt idx="3">
                  <c:v>1.554</c:v>
                </c:pt>
                <c:pt idx="4">
                  <c:v>1.9259999999999999</c:v>
                </c:pt>
                <c:pt idx="5">
                  <c:v>2.8570000000000002</c:v>
                </c:pt>
                <c:pt idx="6">
                  <c:v>3.2909999999999999</c:v>
                </c:pt>
                <c:pt idx="7">
                  <c:v>3.7629999999999999</c:v>
                </c:pt>
                <c:pt idx="8">
                  <c:v>4.3179999999999996</c:v>
                </c:pt>
                <c:pt idx="9">
                  <c:v>4.3499999999999996</c:v>
                </c:pt>
                <c:pt idx="10">
                  <c:v>5.0199999999999996</c:v>
                </c:pt>
                <c:pt idx="11">
                  <c:v>5.7690000000000001</c:v>
                </c:pt>
                <c:pt idx="12">
                  <c:v>6.7130000000000001</c:v>
                </c:pt>
                <c:pt idx="13">
                  <c:v>7.6639999999999997</c:v>
                </c:pt>
                <c:pt idx="14">
                  <c:v>7.71</c:v>
                </c:pt>
                <c:pt idx="15">
                  <c:v>9.032</c:v>
                </c:pt>
                <c:pt idx="16">
                  <c:v>9.0009999999999994</c:v>
                </c:pt>
                <c:pt idx="17">
                  <c:v>9.02</c:v>
                </c:pt>
                <c:pt idx="18">
                  <c:v>10.201000000000001</c:v>
                </c:pt>
                <c:pt idx="19">
                  <c:v>11.256</c:v>
                </c:pt>
                <c:pt idx="20">
                  <c:v>12.105</c:v>
                </c:pt>
                <c:pt idx="21">
                  <c:v>12.448</c:v>
                </c:pt>
                <c:pt idx="22">
                  <c:v>13.55</c:v>
                </c:pt>
                <c:pt idx="23">
                  <c:v>14.291</c:v>
                </c:pt>
                <c:pt idx="24">
                  <c:v>15.436</c:v>
                </c:pt>
                <c:pt idx="25">
                  <c:v>17.062000000000001</c:v>
                </c:pt>
                <c:pt idx="26">
                  <c:v>17.637</c:v>
                </c:pt>
                <c:pt idx="27">
                  <c:v>17.343</c:v>
                </c:pt>
                <c:pt idx="28">
                  <c:v>17.776</c:v>
                </c:pt>
                <c:pt idx="29">
                  <c:v>17.925000000000001</c:v>
                </c:pt>
                <c:pt idx="30">
                  <c:v>18.032</c:v>
                </c:pt>
                <c:pt idx="31">
                  <c:v>18.183</c:v>
                </c:pt>
                <c:pt idx="32">
                  <c:v>18.358000000000001</c:v>
                </c:pt>
                <c:pt idx="33">
                  <c:v>18.46</c:v>
                </c:pt>
                <c:pt idx="34">
                  <c:v>18.521000000000001</c:v>
                </c:pt>
                <c:pt idx="35">
                  <c:v>18.559999999999999</c:v>
                </c:pt>
                <c:pt idx="36">
                  <c:v>18.577000000000002</c:v>
                </c:pt>
                <c:pt idx="37">
                  <c:v>18.509</c:v>
                </c:pt>
                <c:pt idx="38">
                  <c:v>17.234999999999999</c:v>
                </c:pt>
                <c:pt idx="39">
                  <c:v>16.026</c:v>
                </c:pt>
                <c:pt idx="40">
                  <c:v>14.266999999999999</c:v>
                </c:pt>
                <c:pt idx="41">
                  <c:v>12.385</c:v>
                </c:pt>
                <c:pt idx="42">
                  <c:v>10.042</c:v>
                </c:pt>
                <c:pt idx="43">
                  <c:v>7.33</c:v>
                </c:pt>
                <c:pt idx="44">
                  <c:v>4.6020000000000003</c:v>
                </c:pt>
                <c:pt idx="45">
                  <c:v>2.6280000000000001</c:v>
                </c:pt>
              </c:numCache>
            </c:numRef>
          </c:yVal>
        </c:ser>
        <c:axId val="61784064"/>
        <c:axId val="61785984"/>
      </c:scatterChart>
      <c:valAx>
        <c:axId val="61784064"/>
        <c:scaling>
          <c:orientation val="minMax"/>
          <c:min val="60"/>
        </c:scaling>
        <c:axPos val="b"/>
        <c:title>
          <c:tx>
            <c:rich>
              <a:bodyPr/>
              <a:lstStyle/>
              <a:p>
                <a:pPr>
                  <a:defRPr/>
                </a:pPr>
                <a:r>
                  <a:rPr lang="en-US"/>
                  <a:t>Water temperature, deg</a:t>
                </a:r>
                <a:r>
                  <a:rPr lang="en-US" baseline="0"/>
                  <a:t> F</a:t>
                </a:r>
                <a:endParaRPr lang="en-US"/>
              </a:p>
            </c:rich>
          </c:tx>
          <c:layout/>
        </c:title>
        <c:numFmt formatCode="General" sourceLinked="1"/>
        <c:majorTickMark val="none"/>
        <c:tickLblPos val="nextTo"/>
        <c:crossAx val="61785984"/>
        <c:crosses val="autoZero"/>
        <c:crossBetween val="midCat"/>
      </c:valAx>
      <c:valAx>
        <c:axId val="61785984"/>
        <c:scaling>
          <c:orientation val="minMax"/>
        </c:scaling>
        <c:axPos val="l"/>
        <c:title>
          <c:tx>
            <c:rich>
              <a:bodyPr/>
              <a:lstStyle/>
              <a:p>
                <a:pPr>
                  <a:defRPr/>
                </a:pPr>
                <a:r>
                  <a:rPr lang="en-US"/>
                  <a:t>Watyer depth,</a:t>
                </a:r>
                <a:r>
                  <a:rPr lang="en-US" baseline="0"/>
                  <a:t> ft</a:t>
                </a:r>
                <a:endParaRPr lang="en-US"/>
              </a:p>
            </c:rich>
          </c:tx>
          <c:layout/>
        </c:title>
        <c:numFmt formatCode="General" sourceLinked="1"/>
        <c:majorTickMark val="none"/>
        <c:tickLblPos val="nextTo"/>
        <c:crossAx val="61784064"/>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191.89:  Water temperature profile</a:t>
            </a:r>
          </a:p>
        </c:rich>
      </c:tx>
      <c:layout/>
    </c:title>
    <c:plotArea>
      <c:layout/>
      <c:scatterChart>
        <c:scatterStyle val="lineMarker"/>
        <c:ser>
          <c:idx val="0"/>
          <c:order val="0"/>
          <c:spPr>
            <a:ln w="28575">
              <a:noFill/>
            </a:ln>
          </c:spPr>
          <c:xVal>
            <c:numRef>
              <c:f>('sjr191.89_"sjrunknown1"'!$D$52:$D$64,'sjr191.89_"sjrunknown1"'!$D$49:$D$50,'sjr191.89_"sjrunknown1"'!$D$11:$D$13)</c:f>
              <c:numCache>
                <c:formatCode>General</c:formatCode>
                <c:ptCount val="18"/>
                <c:pt idx="0">
                  <c:v>79.540000000000006</c:v>
                </c:pt>
                <c:pt idx="1">
                  <c:v>78.930000000000007</c:v>
                </c:pt>
                <c:pt idx="2">
                  <c:v>77.22</c:v>
                </c:pt>
                <c:pt idx="3">
                  <c:v>76.319999999999993</c:v>
                </c:pt>
                <c:pt idx="4">
                  <c:v>76.3</c:v>
                </c:pt>
                <c:pt idx="5">
                  <c:v>75.86</c:v>
                </c:pt>
                <c:pt idx="6">
                  <c:v>75.41</c:v>
                </c:pt>
                <c:pt idx="7">
                  <c:v>75.09</c:v>
                </c:pt>
                <c:pt idx="8">
                  <c:v>74.73</c:v>
                </c:pt>
                <c:pt idx="9">
                  <c:v>74.62</c:v>
                </c:pt>
                <c:pt idx="10">
                  <c:v>74.63</c:v>
                </c:pt>
                <c:pt idx="11">
                  <c:v>74.66</c:v>
                </c:pt>
                <c:pt idx="12">
                  <c:v>79.150000000000006</c:v>
                </c:pt>
                <c:pt idx="13">
                  <c:v>80.510000000000005</c:v>
                </c:pt>
                <c:pt idx="14">
                  <c:v>80.62</c:v>
                </c:pt>
                <c:pt idx="15">
                  <c:v>79.599999999999994</c:v>
                </c:pt>
                <c:pt idx="16">
                  <c:v>74.94</c:v>
                </c:pt>
                <c:pt idx="17">
                  <c:v>74.489999999999995</c:v>
                </c:pt>
              </c:numCache>
            </c:numRef>
          </c:xVal>
          <c:yVal>
            <c:numRef>
              <c:f>('sjr191.89_"sjrunknown1"'!$E$52:$E$64,'sjr191.89_"sjrunknown1"'!$E$49:$E$50,'sjr191.89_"sjrunknown1"'!$E$11:$E$13)</c:f>
              <c:numCache>
                <c:formatCode>General</c:formatCode>
                <c:ptCount val="18"/>
                <c:pt idx="0">
                  <c:v>0.80900000000000005</c:v>
                </c:pt>
                <c:pt idx="1">
                  <c:v>1.0229999999999999</c:v>
                </c:pt>
                <c:pt idx="2">
                  <c:v>1.881</c:v>
                </c:pt>
                <c:pt idx="3">
                  <c:v>1.7909999999999999</c:v>
                </c:pt>
                <c:pt idx="4">
                  <c:v>1.7809999999999999</c:v>
                </c:pt>
                <c:pt idx="5">
                  <c:v>2.399</c:v>
                </c:pt>
                <c:pt idx="6">
                  <c:v>2.722</c:v>
                </c:pt>
                <c:pt idx="7">
                  <c:v>3.1840000000000002</c:v>
                </c:pt>
                <c:pt idx="8">
                  <c:v>3.649</c:v>
                </c:pt>
                <c:pt idx="9">
                  <c:v>4.165</c:v>
                </c:pt>
                <c:pt idx="10">
                  <c:v>4.2160000000000002</c:v>
                </c:pt>
                <c:pt idx="11">
                  <c:v>1.716</c:v>
                </c:pt>
                <c:pt idx="12">
                  <c:v>0.312</c:v>
                </c:pt>
                <c:pt idx="13">
                  <c:v>0.52900000000000003</c:v>
                </c:pt>
                <c:pt idx="14">
                  <c:v>0.55600000000000005</c:v>
                </c:pt>
                <c:pt idx="15">
                  <c:v>2.2149999999999999</c:v>
                </c:pt>
                <c:pt idx="16">
                  <c:v>4.0389999999999997</c:v>
                </c:pt>
                <c:pt idx="17">
                  <c:v>4.3479999999999999</c:v>
                </c:pt>
              </c:numCache>
            </c:numRef>
          </c:yVal>
        </c:ser>
        <c:axId val="105552512"/>
        <c:axId val="105571072"/>
      </c:scatterChart>
      <c:valAx>
        <c:axId val="105552512"/>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5571072"/>
        <c:crosses val="autoZero"/>
        <c:crossBetween val="midCat"/>
      </c:valAx>
      <c:valAx>
        <c:axId val="105571072"/>
        <c:scaling>
          <c:orientation val="minMax"/>
        </c:scaling>
        <c:axPos val="l"/>
        <c:title>
          <c:tx>
            <c:rich>
              <a:bodyPr/>
              <a:lstStyle/>
              <a:p>
                <a:pPr>
                  <a:defRPr/>
                </a:pPr>
                <a:r>
                  <a:rPr lang="en-US"/>
                  <a:t>Water depth, ft</a:t>
                </a:r>
              </a:p>
            </c:rich>
          </c:tx>
          <c:layout/>
        </c:title>
        <c:numFmt formatCode="General" sourceLinked="1"/>
        <c:majorTickMark val="none"/>
        <c:tickLblPos val="nextTo"/>
        <c:crossAx val="105552512"/>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191.89:  Conductivity profile</a:t>
            </a:r>
          </a:p>
        </c:rich>
      </c:tx>
      <c:layout/>
    </c:title>
    <c:plotArea>
      <c:layout/>
      <c:scatterChart>
        <c:scatterStyle val="lineMarker"/>
        <c:ser>
          <c:idx val="0"/>
          <c:order val="0"/>
          <c:spPr>
            <a:ln w="28575">
              <a:noFill/>
            </a:ln>
          </c:spPr>
          <c:xVal>
            <c:numRef>
              <c:f>('sjr191.89_"sjrunknown1"'!$I$52:$I$64,'sjr191.89_"sjrunknown1"'!$I$49:$I$50,'sjr191.89_"sjrunknown1"'!$I$11:$I$13)</c:f>
              <c:numCache>
                <c:formatCode>General</c:formatCode>
                <c:ptCount val="18"/>
                <c:pt idx="0">
                  <c:v>924.4</c:v>
                </c:pt>
                <c:pt idx="1">
                  <c:v>915.13</c:v>
                </c:pt>
                <c:pt idx="2">
                  <c:v>894.69</c:v>
                </c:pt>
                <c:pt idx="3">
                  <c:v>894.93</c:v>
                </c:pt>
                <c:pt idx="4">
                  <c:v>894.45</c:v>
                </c:pt>
                <c:pt idx="5">
                  <c:v>889.12</c:v>
                </c:pt>
                <c:pt idx="6">
                  <c:v>885.29</c:v>
                </c:pt>
                <c:pt idx="7">
                  <c:v>883.86</c:v>
                </c:pt>
                <c:pt idx="8">
                  <c:v>880.54</c:v>
                </c:pt>
                <c:pt idx="9">
                  <c:v>880.3</c:v>
                </c:pt>
                <c:pt idx="10">
                  <c:v>880.78</c:v>
                </c:pt>
                <c:pt idx="11">
                  <c:v>896.65</c:v>
                </c:pt>
                <c:pt idx="12">
                  <c:v>934.4</c:v>
                </c:pt>
                <c:pt idx="13">
                  <c:v>944.88</c:v>
                </c:pt>
                <c:pt idx="14">
                  <c:v>940.82</c:v>
                </c:pt>
                <c:pt idx="15">
                  <c:v>897.87</c:v>
                </c:pt>
                <c:pt idx="16">
                  <c:v>885.05</c:v>
                </c:pt>
                <c:pt idx="17">
                  <c:v>986.01</c:v>
                </c:pt>
              </c:numCache>
            </c:numRef>
          </c:xVal>
          <c:yVal>
            <c:numRef>
              <c:f>('sjr191.89_"sjrunknown1"'!$E$52:$E$64,'sjr191.89_"sjrunknown1"'!$E$49:$E$50,'sjr191.89_"sjrunknown1"'!$E$11:$E$13)</c:f>
              <c:numCache>
                <c:formatCode>General</c:formatCode>
                <c:ptCount val="18"/>
                <c:pt idx="0">
                  <c:v>0.80900000000000005</c:v>
                </c:pt>
                <c:pt idx="1">
                  <c:v>1.0229999999999999</c:v>
                </c:pt>
                <c:pt idx="2">
                  <c:v>1.881</c:v>
                </c:pt>
                <c:pt idx="3">
                  <c:v>1.7909999999999999</c:v>
                </c:pt>
                <c:pt idx="4">
                  <c:v>1.7809999999999999</c:v>
                </c:pt>
                <c:pt idx="5">
                  <c:v>2.399</c:v>
                </c:pt>
                <c:pt idx="6">
                  <c:v>2.722</c:v>
                </c:pt>
                <c:pt idx="7">
                  <c:v>3.1840000000000002</c:v>
                </c:pt>
                <c:pt idx="8">
                  <c:v>3.649</c:v>
                </c:pt>
                <c:pt idx="9">
                  <c:v>4.165</c:v>
                </c:pt>
                <c:pt idx="10">
                  <c:v>4.2160000000000002</c:v>
                </c:pt>
                <c:pt idx="11">
                  <c:v>1.716</c:v>
                </c:pt>
                <c:pt idx="12">
                  <c:v>0.312</c:v>
                </c:pt>
                <c:pt idx="13">
                  <c:v>0.52900000000000003</c:v>
                </c:pt>
                <c:pt idx="14">
                  <c:v>0.55600000000000005</c:v>
                </c:pt>
                <c:pt idx="15">
                  <c:v>2.2149999999999999</c:v>
                </c:pt>
                <c:pt idx="16">
                  <c:v>4.0389999999999997</c:v>
                </c:pt>
                <c:pt idx="17">
                  <c:v>4.3479999999999999</c:v>
                </c:pt>
              </c:numCache>
            </c:numRef>
          </c:yVal>
        </c:ser>
        <c:axId val="71782784"/>
        <c:axId val="71784704"/>
      </c:scatterChart>
      <c:valAx>
        <c:axId val="71782784"/>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71784704"/>
        <c:crosses val="autoZero"/>
        <c:crossBetween val="midCat"/>
      </c:valAx>
      <c:valAx>
        <c:axId val="71784704"/>
        <c:scaling>
          <c:orientation val="minMax"/>
        </c:scaling>
        <c:axPos val="l"/>
        <c:title>
          <c:tx>
            <c:rich>
              <a:bodyPr/>
              <a:lstStyle/>
              <a:p>
                <a:pPr>
                  <a:defRPr/>
                </a:pPr>
                <a:r>
                  <a:rPr lang="en-US"/>
                  <a:t>Water depth, ft</a:t>
                </a:r>
              </a:p>
            </c:rich>
          </c:tx>
          <c:layout/>
        </c:title>
        <c:numFmt formatCode="General" sourceLinked="1"/>
        <c:majorTickMark val="none"/>
        <c:tickLblPos val="nextTo"/>
        <c:crossAx val="71782784"/>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190.14(0):  Water temperature profile</a:t>
            </a:r>
          </a:p>
        </c:rich>
      </c:tx>
      <c:layout/>
    </c:title>
    <c:plotArea>
      <c:layout/>
      <c:scatterChart>
        <c:scatterStyle val="lineMarker"/>
        <c:ser>
          <c:idx val="0"/>
          <c:order val="0"/>
          <c:spPr>
            <a:ln w="28575">
              <a:noFill/>
            </a:ln>
          </c:spPr>
          <c:xVal>
            <c:numRef>
              <c:f>('sjr190.14(0)_"opt1"'!$D$17:$D$48,'sjr190.14(0)_"opt1"'!$D$52:$D$61)</c:f>
              <c:numCache>
                <c:formatCode>General</c:formatCode>
                <c:ptCount val="42"/>
                <c:pt idx="0">
                  <c:v>82.14</c:v>
                </c:pt>
                <c:pt idx="1">
                  <c:v>82.02</c:v>
                </c:pt>
                <c:pt idx="2">
                  <c:v>82.53</c:v>
                </c:pt>
                <c:pt idx="3">
                  <c:v>83.13</c:v>
                </c:pt>
                <c:pt idx="4">
                  <c:v>80.55</c:v>
                </c:pt>
                <c:pt idx="5">
                  <c:v>82.22</c:v>
                </c:pt>
                <c:pt idx="6">
                  <c:v>80.42</c:v>
                </c:pt>
                <c:pt idx="7">
                  <c:v>78.239999999999995</c:v>
                </c:pt>
                <c:pt idx="8">
                  <c:v>77.48</c:v>
                </c:pt>
                <c:pt idx="9">
                  <c:v>78.5</c:v>
                </c:pt>
                <c:pt idx="10">
                  <c:v>79.28</c:v>
                </c:pt>
                <c:pt idx="11">
                  <c:v>79.09</c:v>
                </c:pt>
                <c:pt idx="12">
                  <c:v>79.010000000000005</c:v>
                </c:pt>
                <c:pt idx="13">
                  <c:v>75.819999999999993</c:v>
                </c:pt>
                <c:pt idx="14">
                  <c:v>74.86</c:v>
                </c:pt>
                <c:pt idx="15">
                  <c:v>75.709999999999994</c:v>
                </c:pt>
                <c:pt idx="16">
                  <c:v>75.349999999999994</c:v>
                </c:pt>
                <c:pt idx="17">
                  <c:v>75.03</c:v>
                </c:pt>
                <c:pt idx="18">
                  <c:v>80.84</c:v>
                </c:pt>
                <c:pt idx="19">
                  <c:v>81.03</c:v>
                </c:pt>
                <c:pt idx="20">
                  <c:v>80.81</c:v>
                </c:pt>
                <c:pt idx="21">
                  <c:v>77.69</c:v>
                </c:pt>
                <c:pt idx="22">
                  <c:v>74.2</c:v>
                </c:pt>
                <c:pt idx="23">
                  <c:v>73.62</c:v>
                </c:pt>
                <c:pt idx="24">
                  <c:v>73.5</c:v>
                </c:pt>
                <c:pt idx="25">
                  <c:v>73.569999999999993</c:v>
                </c:pt>
                <c:pt idx="26">
                  <c:v>73.510000000000005</c:v>
                </c:pt>
                <c:pt idx="27">
                  <c:v>73.59</c:v>
                </c:pt>
                <c:pt idx="28">
                  <c:v>73.66</c:v>
                </c:pt>
                <c:pt idx="29">
                  <c:v>73.709999999999994</c:v>
                </c:pt>
                <c:pt idx="30">
                  <c:v>73.760000000000005</c:v>
                </c:pt>
                <c:pt idx="31">
                  <c:v>73.81</c:v>
                </c:pt>
                <c:pt idx="32">
                  <c:v>81.09</c:v>
                </c:pt>
                <c:pt idx="33">
                  <c:v>81.67</c:v>
                </c:pt>
                <c:pt idx="34">
                  <c:v>79.97</c:v>
                </c:pt>
                <c:pt idx="35">
                  <c:v>75.540000000000006</c:v>
                </c:pt>
                <c:pt idx="36">
                  <c:v>74.55</c:v>
                </c:pt>
                <c:pt idx="37">
                  <c:v>74.78</c:v>
                </c:pt>
                <c:pt idx="38">
                  <c:v>75.02</c:v>
                </c:pt>
                <c:pt idx="39">
                  <c:v>75</c:v>
                </c:pt>
                <c:pt idx="40">
                  <c:v>75.19</c:v>
                </c:pt>
                <c:pt idx="41">
                  <c:v>75.17</c:v>
                </c:pt>
              </c:numCache>
            </c:numRef>
          </c:xVal>
          <c:yVal>
            <c:numRef>
              <c:f>('sjr190.14(0)_"opt1"'!$E$17:$E$48,'sjr190.14(0)_"opt1"'!$E$52:$E$61)</c:f>
              <c:numCache>
                <c:formatCode>General</c:formatCode>
                <c:ptCount val="42"/>
                <c:pt idx="0">
                  <c:v>0.38100000000000001</c:v>
                </c:pt>
                <c:pt idx="1">
                  <c:v>0.376</c:v>
                </c:pt>
                <c:pt idx="2">
                  <c:v>0.32300000000000001</c:v>
                </c:pt>
                <c:pt idx="3">
                  <c:v>0.36899999999999999</c:v>
                </c:pt>
                <c:pt idx="4">
                  <c:v>0.38200000000000001</c:v>
                </c:pt>
                <c:pt idx="5">
                  <c:v>0.33100000000000002</c:v>
                </c:pt>
                <c:pt idx="6">
                  <c:v>1.236</c:v>
                </c:pt>
                <c:pt idx="7">
                  <c:v>1.3109999999999999</c:v>
                </c:pt>
                <c:pt idx="8">
                  <c:v>1.5740000000000001</c:v>
                </c:pt>
                <c:pt idx="9">
                  <c:v>0.38900000000000001</c:v>
                </c:pt>
                <c:pt idx="10">
                  <c:v>0.97599999999999998</c:v>
                </c:pt>
                <c:pt idx="11">
                  <c:v>0.75800000000000001</c:v>
                </c:pt>
                <c:pt idx="12">
                  <c:v>0.94899999999999995</c:v>
                </c:pt>
                <c:pt idx="13">
                  <c:v>2.9009999999999998</c:v>
                </c:pt>
                <c:pt idx="14">
                  <c:v>2.7839999999999998</c:v>
                </c:pt>
                <c:pt idx="15">
                  <c:v>2.165</c:v>
                </c:pt>
                <c:pt idx="16">
                  <c:v>2.6520000000000001</c:v>
                </c:pt>
                <c:pt idx="17">
                  <c:v>1.986</c:v>
                </c:pt>
                <c:pt idx="18">
                  <c:v>0.255</c:v>
                </c:pt>
                <c:pt idx="19">
                  <c:v>0.56000000000000005</c:v>
                </c:pt>
                <c:pt idx="20">
                  <c:v>1.3069999999999999</c:v>
                </c:pt>
                <c:pt idx="21">
                  <c:v>1.9219999999999999</c:v>
                </c:pt>
                <c:pt idx="22">
                  <c:v>3.0049999999999999</c:v>
                </c:pt>
                <c:pt idx="23">
                  <c:v>3.7050000000000001</c:v>
                </c:pt>
                <c:pt idx="24">
                  <c:v>3.746</c:v>
                </c:pt>
                <c:pt idx="25">
                  <c:v>3.7770000000000001</c:v>
                </c:pt>
                <c:pt idx="26">
                  <c:v>3.8210000000000002</c:v>
                </c:pt>
                <c:pt idx="27">
                  <c:v>3.8980000000000001</c:v>
                </c:pt>
                <c:pt idx="28">
                  <c:v>3.9390000000000001</c:v>
                </c:pt>
                <c:pt idx="29">
                  <c:v>3.9620000000000002</c:v>
                </c:pt>
                <c:pt idx="30">
                  <c:v>4.0129999999999999</c:v>
                </c:pt>
                <c:pt idx="31">
                  <c:v>3.4249999999999998</c:v>
                </c:pt>
                <c:pt idx="32">
                  <c:v>0.44700000000000001</c:v>
                </c:pt>
                <c:pt idx="33">
                  <c:v>0.60899999999999999</c:v>
                </c:pt>
                <c:pt idx="34">
                  <c:v>1.9410000000000001</c:v>
                </c:pt>
                <c:pt idx="35">
                  <c:v>2.91</c:v>
                </c:pt>
                <c:pt idx="36">
                  <c:v>3.0049999999999999</c:v>
                </c:pt>
                <c:pt idx="37">
                  <c:v>2.7730000000000001</c:v>
                </c:pt>
                <c:pt idx="38">
                  <c:v>2.8540000000000001</c:v>
                </c:pt>
                <c:pt idx="39">
                  <c:v>2.6080000000000001</c:v>
                </c:pt>
                <c:pt idx="40">
                  <c:v>2.83</c:v>
                </c:pt>
                <c:pt idx="41">
                  <c:v>2.6850000000000001</c:v>
                </c:pt>
              </c:numCache>
            </c:numRef>
          </c:yVal>
        </c:ser>
        <c:axId val="71817856"/>
        <c:axId val="105726720"/>
      </c:scatterChart>
      <c:valAx>
        <c:axId val="7181785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5726720"/>
        <c:crosses val="autoZero"/>
        <c:crossBetween val="midCat"/>
      </c:valAx>
      <c:valAx>
        <c:axId val="105726720"/>
        <c:scaling>
          <c:orientation val="minMax"/>
        </c:scaling>
        <c:axPos val="l"/>
        <c:title>
          <c:tx>
            <c:rich>
              <a:bodyPr/>
              <a:lstStyle/>
              <a:p>
                <a:pPr>
                  <a:defRPr/>
                </a:pPr>
                <a:r>
                  <a:rPr lang="en-US"/>
                  <a:t>Water depth, ft</a:t>
                </a:r>
              </a:p>
            </c:rich>
          </c:tx>
          <c:layout/>
        </c:title>
        <c:numFmt formatCode="General" sourceLinked="1"/>
        <c:majorTickMark val="none"/>
        <c:tickLblPos val="nextTo"/>
        <c:crossAx val="71817856"/>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190.14(0):  Conductivity</a:t>
            </a:r>
            <a:r>
              <a:rPr lang="en-US" baseline="0"/>
              <a:t> profile</a:t>
            </a:r>
            <a:endParaRPr lang="en-US"/>
          </a:p>
        </c:rich>
      </c:tx>
      <c:layout/>
    </c:title>
    <c:plotArea>
      <c:layout/>
      <c:scatterChart>
        <c:scatterStyle val="lineMarker"/>
        <c:ser>
          <c:idx val="0"/>
          <c:order val="0"/>
          <c:spPr>
            <a:ln w="28575">
              <a:noFill/>
            </a:ln>
          </c:spPr>
          <c:xVal>
            <c:numRef>
              <c:f>('sjr190.14(0)_"opt1"'!$I$17:$I$48,'sjr190.14(0)_"opt1"'!$I$52:$I$61)</c:f>
              <c:numCache>
                <c:formatCode>General</c:formatCode>
                <c:ptCount val="42"/>
                <c:pt idx="0">
                  <c:v>949.85</c:v>
                </c:pt>
                <c:pt idx="1">
                  <c:v>949.85</c:v>
                </c:pt>
                <c:pt idx="2">
                  <c:v>959.28</c:v>
                </c:pt>
                <c:pt idx="3">
                  <c:v>943.57</c:v>
                </c:pt>
                <c:pt idx="4">
                  <c:v>950.95</c:v>
                </c:pt>
                <c:pt idx="5">
                  <c:v>950.95</c:v>
                </c:pt>
                <c:pt idx="6">
                  <c:v>926.8</c:v>
                </c:pt>
                <c:pt idx="7">
                  <c:v>924.71</c:v>
                </c:pt>
                <c:pt idx="8">
                  <c:v>918.76</c:v>
                </c:pt>
                <c:pt idx="9">
                  <c:v>935.24</c:v>
                </c:pt>
                <c:pt idx="10">
                  <c:v>924.19</c:v>
                </c:pt>
                <c:pt idx="11">
                  <c:v>922.63</c:v>
                </c:pt>
                <c:pt idx="12">
                  <c:v>922.63</c:v>
                </c:pt>
                <c:pt idx="13">
                  <c:v>892.79</c:v>
                </c:pt>
                <c:pt idx="14">
                  <c:v>887.48</c:v>
                </c:pt>
                <c:pt idx="15">
                  <c:v>896.69</c:v>
                </c:pt>
                <c:pt idx="16">
                  <c:v>881.06</c:v>
                </c:pt>
                <c:pt idx="17">
                  <c:v>890.85</c:v>
                </c:pt>
                <c:pt idx="18">
                  <c:v>947.65</c:v>
                </c:pt>
                <c:pt idx="19">
                  <c:v>941.95</c:v>
                </c:pt>
                <c:pt idx="20">
                  <c:v>924.97</c:v>
                </c:pt>
                <c:pt idx="21">
                  <c:v>912.13</c:v>
                </c:pt>
                <c:pt idx="22">
                  <c:v>868.48</c:v>
                </c:pt>
                <c:pt idx="23">
                  <c:v>870.09</c:v>
                </c:pt>
                <c:pt idx="24">
                  <c:v>870.55</c:v>
                </c:pt>
                <c:pt idx="25">
                  <c:v>871.01</c:v>
                </c:pt>
                <c:pt idx="26">
                  <c:v>870.78</c:v>
                </c:pt>
                <c:pt idx="27">
                  <c:v>865.73</c:v>
                </c:pt>
                <c:pt idx="28">
                  <c:v>868.25</c:v>
                </c:pt>
                <c:pt idx="29">
                  <c:v>861.65</c:v>
                </c:pt>
                <c:pt idx="30">
                  <c:v>850.49</c:v>
                </c:pt>
                <c:pt idx="31">
                  <c:v>840.91</c:v>
                </c:pt>
                <c:pt idx="32">
                  <c:v>958.17</c:v>
                </c:pt>
                <c:pt idx="33">
                  <c:v>944.12</c:v>
                </c:pt>
                <c:pt idx="34">
                  <c:v>897.19</c:v>
                </c:pt>
                <c:pt idx="35">
                  <c:v>881.07</c:v>
                </c:pt>
                <c:pt idx="36">
                  <c:v>878.24</c:v>
                </c:pt>
                <c:pt idx="37">
                  <c:v>882.49</c:v>
                </c:pt>
                <c:pt idx="38">
                  <c:v>882.26</c:v>
                </c:pt>
                <c:pt idx="39">
                  <c:v>881.78</c:v>
                </c:pt>
                <c:pt idx="40">
                  <c:v>882.73</c:v>
                </c:pt>
                <c:pt idx="41">
                  <c:v>883.92</c:v>
                </c:pt>
              </c:numCache>
            </c:numRef>
          </c:xVal>
          <c:yVal>
            <c:numRef>
              <c:f>('sjr190.14(0)_"opt1"'!$E$17:$E$48,'sjr190.14(0)_"opt1"'!$E$52:$E$61)</c:f>
              <c:numCache>
                <c:formatCode>General</c:formatCode>
                <c:ptCount val="42"/>
                <c:pt idx="0">
                  <c:v>0.38100000000000001</c:v>
                </c:pt>
                <c:pt idx="1">
                  <c:v>0.376</c:v>
                </c:pt>
                <c:pt idx="2">
                  <c:v>0.32300000000000001</c:v>
                </c:pt>
                <c:pt idx="3">
                  <c:v>0.36899999999999999</c:v>
                </c:pt>
                <c:pt idx="4">
                  <c:v>0.38200000000000001</c:v>
                </c:pt>
                <c:pt idx="5">
                  <c:v>0.33100000000000002</c:v>
                </c:pt>
                <c:pt idx="6">
                  <c:v>1.236</c:v>
                </c:pt>
                <c:pt idx="7">
                  <c:v>1.3109999999999999</c:v>
                </c:pt>
                <c:pt idx="8">
                  <c:v>1.5740000000000001</c:v>
                </c:pt>
                <c:pt idx="9">
                  <c:v>0.38900000000000001</c:v>
                </c:pt>
                <c:pt idx="10">
                  <c:v>0.97599999999999998</c:v>
                </c:pt>
                <c:pt idx="11">
                  <c:v>0.75800000000000001</c:v>
                </c:pt>
                <c:pt idx="12">
                  <c:v>0.94899999999999995</c:v>
                </c:pt>
                <c:pt idx="13">
                  <c:v>2.9009999999999998</c:v>
                </c:pt>
                <c:pt idx="14">
                  <c:v>2.7839999999999998</c:v>
                </c:pt>
                <c:pt idx="15">
                  <c:v>2.165</c:v>
                </c:pt>
                <c:pt idx="16">
                  <c:v>2.6520000000000001</c:v>
                </c:pt>
                <c:pt idx="17">
                  <c:v>1.986</c:v>
                </c:pt>
                <c:pt idx="18">
                  <c:v>0.255</c:v>
                </c:pt>
                <c:pt idx="19">
                  <c:v>0.56000000000000005</c:v>
                </c:pt>
                <c:pt idx="20">
                  <c:v>1.3069999999999999</c:v>
                </c:pt>
                <c:pt idx="21">
                  <c:v>1.9219999999999999</c:v>
                </c:pt>
                <c:pt idx="22">
                  <c:v>3.0049999999999999</c:v>
                </c:pt>
                <c:pt idx="23">
                  <c:v>3.7050000000000001</c:v>
                </c:pt>
                <c:pt idx="24">
                  <c:v>3.746</c:v>
                </c:pt>
                <c:pt idx="25">
                  <c:v>3.7770000000000001</c:v>
                </c:pt>
                <c:pt idx="26">
                  <c:v>3.8210000000000002</c:v>
                </c:pt>
                <c:pt idx="27">
                  <c:v>3.8980000000000001</c:v>
                </c:pt>
                <c:pt idx="28">
                  <c:v>3.9390000000000001</c:v>
                </c:pt>
                <c:pt idx="29">
                  <c:v>3.9620000000000002</c:v>
                </c:pt>
                <c:pt idx="30">
                  <c:v>4.0129999999999999</c:v>
                </c:pt>
                <c:pt idx="31">
                  <c:v>3.4249999999999998</c:v>
                </c:pt>
                <c:pt idx="32">
                  <c:v>0.44700000000000001</c:v>
                </c:pt>
                <c:pt idx="33">
                  <c:v>0.60899999999999999</c:v>
                </c:pt>
                <c:pt idx="34">
                  <c:v>1.9410000000000001</c:v>
                </c:pt>
                <c:pt idx="35">
                  <c:v>2.91</c:v>
                </c:pt>
                <c:pt idx="36">
                  <c:v>3.0049999999999999</c:v>
                </c:pt>
                <c:pt idx="37">
                  <c:v>2.7730000000000001</c:v>
                </c:pt>
                <c:pt idx="38">
                  <c:v>2.8540000000000001</c:v>
                </c:pt>
                <c:pt idx="39">
                  <c:v>2.6080000000000001</c:v>
                </c:pt>
                <c:pt idx="40">
                  <c:v>2.83</c:v>
                </c:pt>
                <c:pt idx="41">
                  <c:v>2.6850000000000001</c:v>
                </c:pt>
              </c:numCache>
            </c:numRef>
          </c:yVal>
        </c:ser>
        <c:axId val="105751680"/>
        <c:axId val="105753600"/>
      </c:scatterChart>
      <c:valAx>
        <c:axId val="105751680"/>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5753600"/>
        <c:crosses val="autoZero"/>
        <c:crossBetween val="midCat"/>
      </c:valAx>
      <c:valAx>
        <c:axId val="105753600"/>
        <c:scaling>
          <c:orientation val="minMax"/>
        </c:scaling>
        <c:axPos val="l"/>
        <c:title>
          <c:tx>
            <c:rich>
              <a:bodyPr/>
              <a:lstStyle/>
              <a:p>
                <a:pPr>
                  <a:defRPr/>
                </a:pPr>
                <a:r>
                  <a:rPr lang="en-US"/>
                  <a:t>Water depth, ft</a:t>
                </a:r>
              </a:p>
            </c:rich>
          </c:tx>
          <c:layout/>
        </c:title>
        <c:numFmt formatCode="General" sourceLinked="1"/>
        <c:majorTickMark val="none"/>
        <c:tickLblPos val="nextTo"/>
        <c:crossAx val="105751680"/>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190.14:  Water temperature profile</a:t>
            </a:r>
          </a:p>
        </c:rich>
      </c:tx>
      <c:layout/>
    </c:title>
    <c:plotArea>
      <c:layout/>
      <c:scatterChart>
        <c:scatterStyle val="lineMarker"/>
        <c:ser>
          <c:idx val="0"/>
          <c:order val="0"/>
          <c:spPr>
            <a:ln w="28575">
              <a:noFill/>
            </a:ln>
          </c:spPr>
          <c:xVal>
            <c:numRef>
              <c:f>('sjr190.14_"opt2"'!$D$11:$D$34,'sjr190.14_"opt2"'!$D$39:$D$56)</c:f>
              <c:numCache>
                <c:formatCode>General</c:formatCode>
                <c:ptCount val="42"/>
                <c:pt idx="0">
                  <c:v>82.65</c:v>
                </c:pt>
                <c:pt idx="1">
                  <c:v>81.25</c:v>
                </c:pt>
                <c:pt idx="2">
                  <c:v>77.25</c:v>
                </c:pt>
                <c:pt idx="3">
                  <c:v>76.849999999999994</c:v>
                </c:pt>
                <c:pt idx="4">
                  <c:v>75.98</c:v>
                </c:pt>
                <c:pt idx="5">
                  <c:v>75.489999999999995</c:v>
                </c:pt>
                <c:pt idx="6">
                  <c:v>74.44</c:v>
                </c:pt>
                <c:pt idx="7">
                  <c:v>74.11</c:v>
                </c:pt>
                <c:pt idx="8">
                  <c:v>73.98</c:v>
                </c:pt>
                <c:pt idx="9">
                  <c:v>73.86</c:v>
                </c:pt>
                <c:pt idx="10">
                  <c:v>73.849999999999994</c:v>
                </c:pt>
                <c:pt idx="11">
                  <c:v>73.790000000000006</c:v>
                </c:pt>
                <c:pt idx="12">
                  <c:v>73.77</c:v>
                </c:pt>
                <c:pt idx="13">
                  <c:v>73.77</c:v>
                </c:pt>
                <c:pt idx="14">
                  <c:v>73.739999999999995</c:v>
                </c:pt>
                <c:pt idx="15">
                  <c:v>73.75</c:v>
                </c:pt>
                <c:pt idx="16">
                  <c:v>73.86</c:v>
                </c:pt>
                <c:pt idx="17">
                  <c:v>73.84</c:v>
                </c:pt>
                <c:pt idx="18">
                  <c:v>73.84</c:v>
                </c:pt>
                <c:pt idx="19">
                  <c:v>73.86</c:v>
                </c:pt>
                <c:pt idx="20">
                  <c:v>73.8</c:v>
                </c:pt>
                <c:pt idx="21">
                  <c:v>73.81</c:v>
                </c:pt>
                <c:pt idx="22">
                  <c:v>74.12</c:v>
                </c:pt>
                <c:pt idx="23">
                  <c:v>79.78</c:v>
                </c:pt>
                <c:pt idx="24">
                  <c:v>77.790000000000006</c:v>
                </c:pt>
                <c:pt idx="25">
                  <c:v>81.72</c:v>
                </c:pt>
                <c:pt idx="26">
                  <c:v>81.569999999999993</c:v>
                </c:pt>
                <c:pt idx="27">
                  <c:v>79.77</c:v>
                </c:pt>
                <c:pt idx="28">
                  <c:v>75.13</c:v>
                </c:pt>
                <c:pt idx="29">
                  <c:v>74.39</c:v>
                </c:pt>
                <c:pt idx="30">
                  <c:v>74.25</c:v>
                </c:pt>
                <c:pt idx="31">
                  <c:v>74.23</c:v>
                </c:pt>
                <c:pt idx="32">
                  <c:v>74.260000000000005</c:v>
                </c:pt>
                <c:pt idx="33">
                  <c:v>74.08</c:v>
                </c:pt>
                <c:pt idx="34">
                  <c:v>74.14</c:v>
                </c:pt>
                <c:pt idx="35">
                  <c:v>74.13</c:v>
                </c:pt>
                <c:pt idx="36">
                  <c:v>75.25</c:v>
                </c:pt>
                <c:pt idx="37">
                  <c:v>75.5</c:v>
                </c:pt>
                <c:pt idx="38">
                  <c:v>76.430000000000007</c:v>
                </c:pt>
                <c:pt idx="39">
                  <c:v>77.290000000000006</c:v>
                </c:pt>
                <c:pt idx="40">
                  <c:v>78.989999999999995</c:v>
                </c:pt>
                <c:pt idx="41">
                  <c:v>79.33</c:v>
                </c:pt>
              </c:numCache>
            </c:numRef>
          </c:xVal>
          <c:yVal>
            <c:numRef>
              <c:f>('sjr190.14_"opt2"'!$E$11:$E$34,'sjr190.14_"opt2"'!$E$39:$E$56)</c:f>
              <c:numCache>
                <c:formatCode>General</c:formatCode>
                <c:ptCount val="42"/>
                <c:pt idx="0">
                  <c:v>0.54700000000000004</c:v>
                </c:pt>
                <c:pt idx="1">
                  <c:v>1.272</c:v>
                </c:pt>
                <c:pt idx="2">
                  <c:v>2.8090000000000002</c:v>
                </c:pt>
                <c:pt idx="3">
                  <c:v>2.431</c:v>
                </c:pt>
                <c:pt idx="4">
                  <c:v>4.7539999999999996</c:v>
                </c:pt>
                <c:pt idx="5">
                  <c:v>4.8289999999999997</c:v>
                </c:pt>
                <c:pt idx="6">
                  <c:v>6.3129999999999997</c:v>
                </c:pt>
                <c:pt idx="7">
                  <c:v>6.11</c:v>
                </c:pt>
                <c:pt idx="8">
                  <c:v>7.26</c:v>
                </c:pt>
                <c:pt idx="9">
                  <c:v>7.3</c:v>
                </c:pt>
                <c:pt idx="10">
                  <c:v>7.9059999999999997</c:v>
                </c:pt>
                <c:pt idx="11">
                  <c:v>8.2140000000000004</c:v>
                </c:pt>
                <c:pt idx="12">
                  <c:v>8.218</c:v>
                </c:pt>
                <c:pt idx="13">
                  <c:v>8.1180000000000003</c:v>
                </c:pt>
                <c:pt idx="14">
                  <c:v>8.0630000000000006</c:v>
                </c:pt>
                <c:pt idx="15">
                  <c:v>8.07</c:v>
                </c:pt>
                <c:pt idx="16">
                  <c:v>8.3550000000000004</c:v>
                </c:pt>
                <c:pt idx="17">
                  <c:v>8.3740000000000006</c:v>
                </c:pt>
                <c:pt idx="18">
                  <c:v>8.391</c:v>
                </c:pt>
                <c:pt idx="19">
                  <c:v>8.3719999999999999</c:v>
                </c:pt>
                <c:pt idx="20">
                  <c:v>8.0180000000000007</c:v>
                </c:pt>
                <c:pt idx="21">
                  <c:v>7.4980000000000002</c:v>
                </c:pt>
                <c:pt idx="22">
                  <c:v>2.0099999999999998</c:v>
                </c:pt>
                <c:pt idx="23">
                  <c:v>3.3000000000000002E-2</c:v>
                </c:pt>
                <c:pt idx="24">
                  <c:v>0.17399999999999999</c:v>
                </c:pt>
                <c:pt idx="25">
                  <c:v>0.33300000000000002</c:v>
                </c:pt>
                <c:pt idx="26">
                  <c:v>0.4</c:v>
                </c:pt>
                <c:pt idx="27">
                  <c:v>2.774</c:v>
                </c:pt>
                <c:pt idx="28">
                  <c:v>7.0140000000000002</c:v>
                </c:pt>
                <c:pt idx="29">
                  <c:v>7.0830000000000002</c:v>
                </c:pt>
                <c:pt idx="30">
                  <c:v>7.0670000000000002</c:v>
                </c:pt>
                <c:pt idx="31">
                  <c:v>7.0730000000000004</c:v>
                </c:pt>
                <c:pt idx="32">
                  <c:v>7.0789999999999997</c:v>
                </c:pt>
                <c:pt idx="33">
                  <c:v>6.9180000000000001</c:v>
                </c:pt>
                <c:pt idx="34">
                  <c:v>6.2969999999999997</c:v>
                </c:pt>
                <c:pt idx="35">
                  <c:v>5.718</c:v>
                </c:pt>
                <c:pt idx="36">
                  <c:v>4.383</c:v>
                </c:pt>
                <c:pt idx="37">
                  <c:v>2.758</c:v>
                </c:pt>
                <c:pt idx="38">
                  <c:v>2.8029999999999999</c:v>
                </c:pt>
                <c:pt idx="39">
                  <c:v>0.98699999999999999</c:v>
                </c:pt>
                <c:pt idx="40">
                  <c:v>1.0409999999999999</c:v>
                </c:pt>
                <c:pt idx="41">
                  <c:v>0.29699999999999999</c:v>
                </c:pt>
              </c:numCache>
            </c:numRef>
          </c:yVal>
        </c:ser>
        <c:axId val="104853504"/>
        <c:axId val="104855424"/>
      </c:scatterChart>
      <c:valAx>
        <c:axId val="104853504"/>
        <c:scaling>
          <c:orientation val="minMax"/>
        </c:scaling>
        <c:axPos val="b"/>
        <c:title>
          <c:tx>
            <c:rich>
              <a:bodyPr/>
              <a:lstStyle/>
              <a:p>
                <a:pPr>
                  <a:defRPr/>
                </a:pPr>
                <a:r>
                  <a:rPr lang="en-US"/>
                  <a:t>Water temperature, deg</a:t>
                </a:r>
                <a:r>
                  <a:rPr lang="en-US" baseline="0"/>
                  <a:t> F</a:t>
                </a:r>
                <a:endParaRPr lang="en-US"/>
              </a:p>
            </c:rich>
          </c:tx>
          <c:layout/>
        </c:title>
        <c:numFmt formatCode="General" sourceLinked="1"/>
        <c:majorTickMark val="none"/>
        <c:tickLblPos val="nextTo"/>
        <c:crossAx val="104855424"/>
        <c:crosses val="autoZero"/>
        <c:crossBetween val="midCat"/>
      </c:valAx>
      <c:valAx>
        <c:axId val="104855424"/>
        <c:scaling>
          <c:orientation val="minMax"/>
        </c:scaling>
        <c:axPos val="l"/>
        <c:title>
          <c:tx>
            <c:rich>
              <a:bodyPr/>
              <a:lstStyle/>
              <a:p>
                <a:pPr>
                  <a:defRPr/>
                </a:pPr>
                <a:r>
                  <a:rPr lang="en-US"/>
                  <a:t>Water depth, ft</a:t>
                </a:r>
              </a:p>
            </c:rich>
          </c:tx>
          <c:layout/>
        </c:title>
        <c:numFmt formatCode="General" sourceLinked="1"/>
        <c:majorTickMark val="none"/>
        <c:tickLblPos val="nextTo"/>
        <c:crossAx val="104853504"/>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190.14:</a:t>
            </a:r>
            <a:r>
              <a:rPr lang="en-US" baseline="0"/>
              <a:t>  Conductivity profile</a:t>
            </a:r>
            <a:endParaRPr lang="en-US"/>
          </a:p>
        </c:rich>
      </c:tx>
      <c:layout/>
    </c:title>
    <c:plotArea>
      <c:layout/>
      <c:scatterChart>
        <c:scatterStyle val="lineMarker"/>
        <c:ser>
          <c:idx val="0"/>
          <c:order val="0"/>
          <c:spPr>
            <a:ln w="28575">
              <a:noFill/>
            </a:ln>
          </c:spPr>
          <c:xVal>
            <c:numRef>
              <c:f>('sjr190.14_"opt2"'!$I$11:$I$34,'sjr190.14_"opt2"'!$I$39:$I$56)</c:f>
              <c:numCache>
                <c:formatCode>General</c:formatCode>
                <c:ptCount val="42"/>
                <c:pt idx="0">
                  <c:v>959.68</c:v>
                </c:pt>
                <c:pt idx="1">
                  <c:v>932.97</c:v>
                </c:pt>
                <c:pt idx="2">
                  <c:v>902.22</c:v>
                </c:pt>
                <c:pt idx="3">
                  <c:v>902.46</c:v>
                </c:pt>
                <c:pt idx="4">
                  <c:v>891.44</c:v>
                </c:pt>
                <c:pt idx="5">
                  <c:v>885.2</c:v>
                </c:pt>
                <c:pt idx="6">
                  <c:v>874.36</c:v>
                </c:pt>
                <c:pt idx="7">
                  <c:v>871.34</c:v>
                </c:pt>
                <c:pt idx="8">
                  <c:v>869.5</c:v>
                </c:pt>
                <c:pt idx="9">
                  <c:v>868.35</c:v>
                </c:pt>
                <c:pt idx="10">
                  <c:v>869.27</c:v>
                </c:pt>
                <c:pt idx="11">
                  <c:v>874.13</c:v>
                </c:pt>
                <c:pt idx="12">
                  <c:v>873.2</c:v>
                </c:pt>
                <c:pt idx="13">
                  <c:v>873.2</c:v>
                </c:pt>
                <c:pt idx="14">
                  <c:v>870.65</c:v>
                </c:pt>
                <c:pt idx="15">
                  <c:v>870.66</c:v>
                </c:pt>
                <c:pt idx="16">
                  <c:v>879.99</c:v>
                </c:pt>
                <c:pt idx="17">
                  <c:v>875.53</c:v>
                </c:pt>
                <c:pt idx="18">
                  <c:v>874.83</c:v>
                </c:pt>
                <c:pt idx="19">
                  <c:v>876.23</c:v>
                </c:pt>
                <c:pt idx="20">
                  <c:v>877.4</c:v>
                </c:pt>
                <c:pt idx="21">
                  <c:v>870.2</c:v>
                </c:pt>
                <c:pt idx="22">
                  <c:v>915.81</c:v>
                </c:pt>
                <c:pt idx="23">
                  <c:v>884.26</c:v>
                </c:pt>
                <c:pt idx="24">
                  <c:v>956.37</c:v>
                </c:pt>
                <c:pt idx="25">
                  <c:v>955.26</c:v>
                </c:pt>
                <c:pt idx="26">
                  <c:v>953.04</c:v>
                </c:pt>
                <c:pt idx="27">
                  <c:v>909.75</c:v>
                </c:pt>
                <c:pt idx="28">
                  <c:v>878.6</c:v>
                </c:pt>
                <c:pt idx="29">
                  <c:v>873.69</c:v>
                </c:pt>
                <c:pt idx="30">
                  <c:v>873.93</c:v>
                </c:pt>
                <c:pt idx="31">
                  <c:v>876.26</c:v>
                </c:pt>
                <c:pt idx="32">
                  <c:v>871.15</c:v>
                </c:pt>
                <c:pt idx="33">
                  <c:v>871.15</c:v>
                </c:pt>
                <c:pt idx="34">
                  <c:v>871.84</c:v>
                </c:pt>
                <c:pt idx="35">
                  <c:v>873</c:v>
                </c:pt>
                <c:pt idx="36">
                  <c:v>889.79</c:v>
                </c:pt>
                <c:pt idx="37">
                  <c:v>902.76</c:v>
                </c:pt>
                <c:pt idx="38">
                  <c:v>907.75</c:v>
                </c:pt>
                <c:pt idx="39">
                  <c:v>930.11</c:v>
                </c:pt>
                <c:pt idx="40">
                  <c:v>931.96</c:v>
                </c:pt>
                <c:pt idx="41">
                  <c:v>942.66</c:v>
                </c:pt>
              </c:numCache>
            </c:numRef>
          </c:xVal>
          <c:yVal>
            <c:numRef>
              <c:f>('sjr190.14_"opt2"'!$E$11:$E$34,'sjr190.14_"opt2"'!$E$39:$E$56)</c:f>
              <c:numCache>
                <c:formatCode>General</c:formatCode>
                <c:ptCount val="42"/>
                <c:pt idx="0">
                  <c:v>0.54700000000000004</c:v>
                </c:pt>
                <c:pt idx="1">
                  <c:v>1.272</c:v>
                </c:pt>
                <c:pt idx="2">
                  <c:v>2.8090000000000002</c:v>
                </c:pt>
                <c:pt idx="3">
                  <c:v>2.431</c:v>
                </c:pt>
                <c:pt idx="4">
                  <c:v>4.7539999999999996</c:v>
                </c:pt>
                <c:pt idx="5">
                  <c:v>4.8289999999999997</c:v>
                </c:pt>
                <c:pt idx="6">
                  <c:v>6.3129999999999997</c:v>
                </c:pt>
                <c:pt idx="7">
                  <c:v>6.11</c:v>
                </c:pt>
                <c:pt idx="8">
                  <c:v>7.26</c:v>
                </c:pt>
                <c:pt idx="9">
                  <c:v>7.3</c:v>
                </c:pt>
                <c:pt idx="10">
                  <c:v>7.9059999999999997</c:v>
                </c:pt>
                <c:pt idx="11">
                  <c:v>8.2140000000000004</c:v>
                </c:pt>
                <c:pt idx="12">
                  <c:v>8.218</c:v>
                </c:pt>
                <c:pt idx="13">
                  <c:v>8.1180000000000003</c:v>
                </c:pt>
                <c:pt idx="14">
                  <c:v>8.0630000000000006</c:v>
                </c:pt>
                <c:pt idx="15">
                  <c:v>8.07</c:v>
                </c:pt>
                <c:pt idx="16">
                  <c:v>8.3550000000000004</c:v>
                </c:pt>
                <c:pt idx="17">
                  <c:v>8.3740000000000006</c:v>
                </c:pt>
                <c:pt idx="18">
                  <c:v>8.391</c:v>
                </c:pt>
                <c:pt idx="19">
                  <c:v>8.3719999999999999</c:v>
                </c:pt>
                <c:pt idx="20">
                  <c:v>8.0180000000000007</c:v>
                </c:pt>
                <c:pt idx="21">
                  <c:v>7.4980000000000002</c:v>
                </c:pt>
                <c:pt idx="22">
                  <c:v>2.0099999999999998</c:v>
                </c:pt>
                <c:pt idx="23">
                  <c:v>3.3000000000000002E-2</c:v>
                </c:pt>
                <c:pt idx="24">
                  <c:v>0.17399999999999999</c:v>
                </c:pt>
                <c:pt idx="25">
                  <c:v>0.33300000000000002</c:v>
                </c:pt>
                <c:pt idx="26">
                  <c:v>0.4</c:v>
                </c:pt>
                <c:pt idx="27">
                  <c:v>2.774</c:v>
                </c:pt>
                <c:pt idx="28">
                  <c:v>7.0140000000000002</c:v>
                </c:pt>
                <c:pt idx="29">
                  <c:v>7.0830000000000002</c:v>
                </c:pt>
                <c:pt idx="30">
                  <c:v>7.0670000000000002</c:v>
                </c:pt>
                <c:pt idx="31">
                  <c:v>7.0730000000000004</c:v>
                </c:pt>
                <c:pt idx="32">
                  <c:v>7.0789999999999997</c:v>
                </c:pt>
                <c:pt idx="33">
                  <c:v>6.9180000000000001</c:v>
                </c:pt>
                <c:pt idx="34">
                  <c:v>6.2969999999999997</c:v>
                </c:pt>
                <c:pt idx="35">
                  <c:v>5.718</c:v>
                </c:pt>
                <c:pt idx="36">
                  <c:v>4.383</c:v>
                </c:pt>
                <c:pt idx="37">
                  <c:v>2.758</c:v>
                </c:pt>
                <c:pt idx="38">
                  <c:v>2.8029999999999999</c:v>
                </c:pt>
                <c:pt idx="39">
                  <c:v>0.98699999999999999</c:v>
                </c:pt>
                <c:pt idx="40">
                  <c:v>1.0409999999999999</c:v>
                </c:pt>
                <c:pt idx="41">
                  <c:v>0.29699999999999999</c:v>
                </c:pt>
              </c:numCache>
            </c:numRef>
          </c:yVal>
        </c:ser>
        <c:axId val="105797888"/>
        <c:axId val="105820544"/>
      </c:scatterChart>
      <c:valAx>
        <c:axId val="105797888"/>
        <c:scaling>
          <c:orientation val="minMax"/>
        </c:scaling>
        <c:axPos val="b"/>
        <c:title>
          <c:tx>
            <c:rich>
              <a:bodyPr/>
              <a:lstStyle/>
              <a:p>
                <a:pPr>
                  <a:defRPr/>
                </a:pPr>
                <a:r>
                  <a:rPr lang="en-US"/>
                  <a:t>Conductivity, microSiemens/cm</a:t>
                </a:r>
              </a:p>
            </c:rich>
          </c:tx>
          <c:layout/>
        </c:title>
        <c:numFmt formatCode="General" sourceLinked="1"/>
        <c:majorTickMark val="none"/>
        <c:tickLblPos val="nextTo"/>
        <c:crossAx val="105820544"/>
        <c:crosses val="autoZero"/>
        <c:crossBetween val="midCat"/>
      </c:valAx>
      <c:valAx>
        <c:axId val="105820544"/>
        <c:scaling>
          <c:orientation val="minMax"/>
        </c:scaling>
        <c:axPos val="l"/>
        <c:title>
          <c:tx>
            <c:rich>
              <a:bodyPr/>
              <a:lstStyle/>
              <a:p>
                <a:pPr>
                  <a:defRPr/>
                </a:pPr>
                <a:r>
                  <a:rPr lang="en-US"/>
                  <a:t>Water depth, ft</a:t>
                </a:r>
              </a:p>
            </c:rich>
          </c:tx>
          <c:layout/>
        </c:title>
        <c:numFmt formatCode="General" sourceLinked="1"/>
        <c:majorTickMark val="none"/>
        <c:tickLblPos val="nextTo"/>
        <c:crossAx val="105797888"/>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a:t>
            </a:r>
            <a:r>
              <a:rPr lang="en-US" baseline="0"/>
              <a:t> 190.14(2):  Water temperature profile</a:t>
            </a:r>
            <a:endParaRPr lang="en-US"/>
          </a:p>
        </c:rich>
      </c:tx>
      <c:layout/>
    </c:title>
    <c:plotArea>
      <c:layout/>
      <c:scatterChart>
        <c:scatterStyle val="lineMarker"/>
        <c:ser>
          <c:idx val="0"/>
          <c:order val="0"/>
          <c:spPr>
            <a:ln w="28575">
              <a:noFill/>
            </a:ln>
          </c:spPr>
          <c:xVal>
            <c:numRef>
              <c:f>'sjr190.14(2)_"opt3"'!$D$15:$D$32</c:f>
              <c:numCache>
                <c:formatCode>General</c:formatCode>
                <c:ptCount val="18"/>
                <c:pt idx="0">
                  <c:v>74.97</c:v>
                </c:pt>
                <c:pt idx="1">
                  <c:v>78.72</c:v>
                </c:pt>
                <c:pt idx="2">
                  <c:v>78.72</c:v>
                </c:pt>
                <c:pt idx="3">
                  <c:v>78.81</c:v>
                </c:pt>
                <c:pt idx="4">
                  <c:v>77.98</c:v>
                </c:pt>
                <c:pt idx="5">
                  <c:v>77.77</c:v>
                </c:pt>
                <c:pt idx="6">
                  <c:v>77.64</c:v>
                </c:pt>
                <c:pt idx="7">
                  <c:v>77.05</c:v>
                </c:pt>
                <c:pt idx="8">
                  <c:v>76.260000000000005</c:v>
                </c:pt>
                <c:pt idx="9">
                  <c:v>75.28</c:v>
                </c:pt>
                <c:pt idx="10">
                  <c:v>74.63</c:v>
                </c:pt>
                <c:pt idx="11">
                  <c:v>74.61</c:v>
                </c:pt>
                <c:pt idx="12">
                  <c:v>74.64</c:v>
                </c:pt>
                <c:pt idx="13">
                  <c:v>74.63</c:v>
                </c:pt>
                <c:pt idx="14">
                  <c:v>74.62</c:v>
                </c:pt>
                <c:pt idx="15">
                  <c:v>74.510000000000005</c:v>
                </c:pt>
                <c:pt idx="16">
                  <c:v>74.48</c:v>
                </c:pt>
                <c:pt idx="17">
                  <c:v>75.84</c:v>
                </c:pt>
              </c:numCache>
            </c:numRef>
          </c:xVal>
          <c:yVal>
            <c:numRef>
              <c:f>'sjr190.14(2)_"opt3"'!$E$15:$E$32</c:f>
              <c:numCache>
                <c:formatCode>General</c:formatCode>
                <c:ptCount val="18"/>
                <c:pt idx="0">
                  <c:v>0.45700000000000002</c:v>
                </c:pt>
                <c:pt idx="1">
                  <c:v>0.26700000000000002</c:v>
                </c:pt>
                <c:pt idx="2">
                  <c:v>0.34200000000000003</c:v>
                </c:pt>
                <c:pt idx="3">
                  <c:v>0.38</c:v>
                </c:pt>
                <c:pt idx="4">
                  <c:v>1.948</c:v>
                </c:pt>
                <c:pt idx="5">
                  <c:v>1.9330000000000001</c:v>
                </c:pt>
                <c:pt idx="6">
                  <c:v>2.8370000000000002</c:v>
                </c:pt>
                <c:pt idx="7">
                  <c:v>3.8260000000000001</c:v>
                </c:pt>
                <c:pt idx="8">
                  <c:v>4.0369999999999999</c:v>
                </c:pt>
                <c:pt idx="9">
                  <c:v>5.5010000000000003</c:v>
                </c:pt>
                <c:pt idx="10">
                  <c:v>5.6239999999999997</c:v>
                </c:pt>
                <c:pt idx="11">
                  <c:v>5.6829999999999998</c:v>
                </c:pt>
                <c:pt idx="12">
                  <c:v>5.6779999999999999</c:v>
                </c:pt>
                <c:pt idx="13">
                  <c:v>5.6749999999999998</c:v>
                </c:pt>
                <c:pt idx="14">
                  <c:v>5.6870000000000003</c:v>
                </c:pt>
                <c:pt idx="15">
                  <c:v>5.7149999999999999</c:v>
                </c:pt>
                <c:pt idx="16">
                  <c:v>5.5110000000000001</c:v>
                </c:pt>
                <c:pt idx="17">
                  <c:v>1.044</c:v>
                </c:pt>
              </c:numCache>
            </c:numRef>
          </c:yVal>
        </c:ser>
        <c:axId val="105910656"/>
        <c:axId val="105912576"/>
      </c:scatterChart>
      <c:valAx>
        <c:axId val="10591065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5912576"/>
        <c:crosses val="autoZero"/>
        <c:crossBetween val="midCat"/>
      </c:valAx>
      <c:valAx>
        <c:axId val="105912576"/>
        <c:scaling>
          <c:orientation val="minMax"/>
        </c:scaling>
        <c:axPos val="l"/>
        <c:title>
          <c:tx>
            <c:rich>
              <a:bodyPr/>
              <a:lstStyle/>
              <a:p>
                <a:pPr>
                  <a:defRPr/>
                </a:pPr>
                <a:r>
                  <a:rPr lang="en-US"/>
                  <a:t>Water depth, ft</a:t>
                </a:r>
              </a:p>
            </c:rich>
          </c:tx>
          <c:layout/>
        </c:title>
        <c:numFmt formatCode="General" sourceLinked="1"/>
        <c:majorTickMark val="none"/>
        <c:tickLblPos val="nextTo"/>
        <c:crossAx val="105910656"/>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SJR 190.14(2):  Conductivity profile</a:t>
            </a:r>
          </a:p>
        </c:rich>
      </c:tx>
      <c:layout/>
    </c:title>
    <c:plotArea>
      <c:layout/>
      <c:scatterChart>
        <c:scatterStyle val="lineMarker"/>
        <c:ser>
          <c:idx val="0"/>
          <c:order val="0"/>
          <c:spPr>
            <a:ln w="28575">
              <a:noFill/>
            </a:ln>
          </c:spPr>
          <c:xVal>
            <c:numRef>
              <c:f>'sjr190.14(2)_"opt3"'!$I$15:$I$32</c:f>
              <c:numCache>
                <c:formatCode>General</c:formatCode>
                <c:ptCount val="18"/>
                <c:pt idx="0">
                  <c:v>937.06</c:v>
                </c:pt>
                <c:pt idx="1">
                  <c:v>938.4</c:v>
                </c:pt>
                <c:pt idx="2">
                  <c:v>937.59</c:v>
                </c:pt>
                <c:pt idx="3">
                  <c:v>938.13</c:v>
                </c:pt>
                <c:pt idx="4">
                  <c:v>927.27</c:v>
                </c:pt>
                <c:pt idx="5">
                  <c:v>927.53</c:v>
                </c:pt>
                <c:pt idx="6">
                  <c:v>927.01</c:v>
                </c:pt>
                <c:pt idx="7">
                  <c:v>903.8</c:v>
                </c:pt>
                <c:pt idx="8">
                  <c:v>904.79</c:v>
                </c:pt>
                <c:pt idx="9">
                  <c:v>880.53</c:v>
                </c:pt>
                <c:pt idx="10">
                  <c:v>877.94</c:v>
                </c:pt>
                <c:pt idx="11">
                  <c:v>878.41</c:v>
                </c:pt>
                <c:pt idx="12">
                  <c:v>876.77</c:v>
                </c:pt>
                <c:pt idx="13">
                  <c:v>877.24</c:v>
                </c:pt>
                <c:pt idx="14">
                  <c:v>874.21</c:v>
                </c:pt>
                <c:pt idx="15">
                  <c:v>874.67</c:v>
                </c:pt>
                <c:pt idx="16">
                  <c:v>874.44</c:v>
                </c:pt>
                <c:pt idx="17">
                  <c:v>931.21</c:v>
                </c:pt>
              </c:numCache>
            </c:numRef>
          </c:xVal>
          <c:yVal>
            <c:numRef>
              <c:f>'sjr190.14(2)_"opt3"'!$E$15:$E$32</c:f>
              <c:numCache>
                <c:formatCode>General</c:formatCode>
                <c:ptCount val="18"/>
                <c:pt idx="0">
                  <c:v>0.45700000000000002</c:v>
                </c:pt>
                <c:pt idx="1">
                  <c:v>0.26700000000000002</c:v>
                </c:pt>
                <c:pt idx="2">
                  <c:v>0.34200000000000003</c:v>
                </c:pt>
                <c:pt idx="3">
                  <c:v>0.38</c:v>
                </c:pt>
                <c:pt idx="4">
                  <c:v>1.948</c:v>
                </c:pt>
                <c:pt idx="5">
                  <c:v>1.9330000000000001</c:v>
                </c:pt>
                <c:pt idx="6">
                  <c:v>2.8370000000000002</c:v>
                </c:pt>
                <c:pt idx="7">
                  <c:v>3.8260000000000001</c:v>
                </c:pt>
                <c:pt idx="8">
                  <c:v>4.0369999999999999</c:v>
                </c:pt>
                <c:pt idx="9">
                  <c:v>5.5010000000000003</c:v>
                </c:pt>
                <c:pt idx="10">
                  <c:v>5.6239999999999997</c:v>
                </c:pt>
                <c:pt idx="11">
                  <c:v>5.6829999999999998</c:v>
                </c:pt>
                <c:pt idx="12">
                  <c:v>5.6779999999999999</c:v>
                </c:pt>
                <c:pt idx="13">
                  <c:v>5.6749999999999998</c:v>
                </c:pt>
                <c:pt idx="14">
                  <c:v>5.6870000000000003</c:v>
                </c:pt>
                <c:pt idx="15">
                  <c:v>5.7149999999999999</c:v>
                </c:pt>
                <c:pt idx="16">
                  <c:v>5.5110000000000001</c:v>
                </c:pt>
                <c:pt idx="17">
                  <c:v>1.044</c:v>
                </c:pt>
              </c:numCache>
            </c:numRef>
          </c:yVal>
        </c:ser>
        <c:axId val="105949056"/>
        <c:axId val="105959424"/>
      </c:scatterChart>
      <c:valAx>
        <c:axId val="105949056"/>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5959424"/>
        <c:crosses val="autoZero"/>
        <c:crossBetween val="midCat"/>
      </c:valAx>
      <c:valAx>
        <c:axId val="105959424"/>
        <c:scaling>
          <c:orientation val="minMax"/>
        </c:scaling>
        <c:axPos val="l"/>
        <c:title>
          <c:tx>
            <c:rich>
              <a:bodyPr/>
              <a:lstStyle/>
              <a:p>
                <a:pPr>
                  <a:defRPr/>
                </a:pPr>
                <a:r>
                  <a:rPr lang="en-US"/>
                  <a:t>Water</a:t>
                </a:r>
                <a:r>
                  <a:rPr lang="en-US" baseline="0"/>
                  <a:t> depth, ft</a:t>
                </a:r>
                <a:endParaRPr lang="en-US"/>
              </a:p>
            </c:rich>
          </c:tx>
          <c:layout/>
        </c:title>
        <c:numFmt formatCode="General" sourceLinked="1"/>
        <c:majorTickMark val="none"/>
        <c:tickLblPos val="nextTo"/>
        <c:crossAx val="105949056"/>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35.3:  Water temperature profile</a:t>
            </a:r>
          </a:p>
        </c:rich>
      </c:tx>
      <c:layout/>
    </c:title>
    <c:plotArea>
      <c:layout/>
      <c:scatterChart>
        <c:scatterStyle val="lineMarker"/>
        <c:ser>
          <c:idx val="0"/>
          <c:order val="0"/>
          <c:spPr>
            <a:ln w="28575">
              <a:noFill/>
            </a:ln>
          </c:spPr>
          <c:xVal>
            <c:numRef>
              <c:f>('esb35.3_opt2'!$D$30:$D$38,'esb35.3_opt2'!$D$40:$D$44,'esb35.3_opt2'!$D$46:$D$49)</c:f>
              <c:numCache>
                <c:formatCode>General</c:formatCode>
                <c:ptCount val="18"/>
                <c:pt idx="0">
                  <c:v>81.39</c:v>
                </c:pt>
                <c:pt idx="1">
                  <c:v>81.67</c:v>
                </c:pt>
                <c:pt idx="2">
                  <c:v>80.12</c:v>
                </c:pt>
                <c:pt idx="3">
                  <c:v>79.400000000000006</c:v>
                </c:pt>
                <c:pt idx="4">
                  <c:v>79.12</c:v>
                </c:pt>
                <c:pt idx="5">
                  <c:v>78.58</c:v>
                </c:pt>
                <c:pt idx="6">
                  <c:v>78.760000000000005</c:v>
                </c:pt>
                <c:pt idx="7">
                  <c:v>78.39</c:v>
                </c:pt>
                <c:pt idx="8">
                  <c:v>78.010000000000005</c:v>
                </c:pt>
                <c:pt idx="9">
                  <c:v>80.180000000000007</c:v>
                </c:pt>
                <c:pt idx="10">
                  <c:v>80.36</c:v>
                </c:pt>
                <c:pt idx="11">
                  <c:v>80.23</c:v>
                </c:pt>
                <c:pt idx="12">
                  <c:v>80.8</c:v>
                </c:pt>
                <c:pt idx="13">
                  <c:v>81.39</c:v>
                </c:pt>
                <c:pt idx="14">
                  <c:v>80.92</c:v>
                </c:pt>
                <c:pt idx="15">
                  <c:v>80.819999999999993</c:v>
                </c:pt>
                <c:pt idx="16">
                  <c:v>81.22</c:v>
                </c:pt>
                <c:pt idx="17">
                  <c:v>81.180000000000007</c:v>
                </c:pt>
              </c:numCache>
            </c:numRef>
          </c:xVal>
          <c:yVal>
            <c:numRef>
              <c:f>('esb35.3_opt2'!$E$30:$E$38,'esb35.3_opt2'!$E$40:$E$44,'esb35.3_opt2'!$E$46:$E$49)</c:f>
              <c:numCache>
                <c:formatCode>General</c:formatCode>
                <c:ptCount val="18"/>
                <c:pt idx="0">
                  <c:v>0.40699999999999997</c:v>
                </c:pt>
                <c:pt idx="1">
                  <c:v>0.55100000000000005</c:v>
                </c:pt>
                <c:pt idx="2">
                  <c:v>2.5089999999999999</c:v>
                </c:pt>
                <c:pt idx="3">
                  <c:v>2.4889999999999999</c:v>
                </c:pt>
                <c:pt idx="4">
                  <c:v>2.4590000000000001</c:v>
                </c:pt>
                <c:pt idx="5">
                  <c:v>2.4220000000000002</c:v>
                </c:pt>
                <c:pt idx="6">
                  <c:v>2.524</c:v>
                </c:pt>
                <c:pt idx="7">
                  <c:v>2.9940000000000002</c:v>
                </c:pt>
                <c:pt idx="8">
                  <c:v>3.0179999999999998</c:v>
                </c:pt>
                <c:pt idx="9">
                  <c:v>1.0649999999999999</c:v>
                </c:pt>
                <c:pt idx="10">
                  <c:v>0.77400000000000002</c:v>
                </c:pt>
                <c:pt idx="11">
                  <c:v>2.552</c:v>
                </c:pt>
                <c:pt idx="12">
                  <c:v>2.1789999999999998</c:v>
                </c:pt>
                <c:pt idx="13">
                  <c:v>0.84099999999999997</c:v>
                </c:pt>
                <c:pt idx="14">
                  <c:v>0.34799999999999998</c:v>
                </c:pt>
                <c:pt idx="15">
                  <c:v>0.89800000000000002</c:v>
                </c:pt>
                <c:pt idx="16">
                  <c:v>0.88400000000000001</c:v>
                </c:pt>
                <c:pt idx="17">
                  <c:v>0.70799999999999996</c:v>
                </c:pt>
              </c:numCache>
            </c:numRef>
          </c:yVal>
        </c:ser>
        <c:axId val="106172416"/>
        <c:axId val="106174336"/>
      </c:scatterChart>
      <c:valAx>
        <c:axId val="106172416"/>
        <c:scaling>
          <c:orientation val="minMax"/>
        </c:scaling>
        <c:axPos val="b"/>
        <c:title>
          <c:tx>
            <c:rich>
              <a:bodyPr/>
              <a:lstStyle/>
              <a:p>
                <a:pPr>
                  <a:defRPr/>
                </a:pPr>
                <a:r>
                  <a:rPr lang="en-US"/>
                  <a:t>Water temperature, deg F</a:t>
                </a:r>
              </a:p>
            </c:rich>
          </c:tx>
          <c:layout/>
        </c:title>
        <c:numFmt formatCode="General" sourceLinked="1"/>
        <c:majorTickMark val="none"/>
        <c:tickLblPos val="nextTo"/>
        <c:crossAx val="106174336"/>
        <c:crosses val="autoZero"/>
        <c:crossBetween val="midCat"/>
      </c:valAx>
      <c:valAx>
        <c:axId val="106174336"/>
        <c:scaling>
          <c:orientation val="minMax"/>
        </c:scaling>
        <c:axPos val="l"/>
        <c:title>
          <c:tx>
            <c:rich>
              <a:bodyPr/>
              <a:lstStyle/>
              <a:p>
                <a:pPr>
                  <a:defRPr/>
                </a:pPr>
                <a:r>
                  <a:rPr lang="en-US"/>
                  <a:t>Water depth, ft</a:t>
                </a:r>
              </a:p>
            </c:rich>
          </c:tx>
          <c:layout/>
        </c:title>
        <c:numFmt formatCode="General" sourceLinked="1"/>
        <c:majorTickMark val="none"/>
        <c:tickLblPos val="nextTo"/>
        <c:crossAx val="106172416"/>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ESB 35.3:  Conductivity</a:t>
            </a:r>
            <a:r>
              <a:rPr lang="en-US" baseline="0"/>
              <a:t> profile</a:t>
            </a:r>
            <a:endParaRPr lang="en-US"/>
          </a:p>
        </c:rich>
      </c:tx>
      <c:layout/>
    </c:title>
    <c:plotArea>
      <c:layout/>
      <c:scatterChart>
        <c:scatterStyle val="lineMarker"/>
        <c:ser>
          <c:idx val="0"/>
          <c:order val="0"/>
          <c:spPr>
            <a:ln w="28575">
              <a:noFill/>
            </a:ln>
          </c:spPr>
          <c:xVal>
            <c:numRef>
              <c:f>('esb35.3_opt2'!$I$30:$I$38,'esb35.3_opt2'!$I$40:$I$44,'esb35.3_opt2'!$I$46:$I$49)</c:f>
              <c:numCache>
                <c:formatCode>General</c:formatCode>
                <c:ptCount val="18"/>
                <c:pt idx="0">
                  <c:v>2967.23</c:v>
                </c:pt>
                <c:pt idx="1">
                  <c:v>2961.83</c:v>
                </c:pt>
                <c:pt idx="2">
                  <c:v>2892.05</c:v>
                </c:pt>
                <c:pt idx="3">
                  <c:v>2882.27</c:v>
                </c:pt>
                <c:pt idx="4">
                  <c:v>2875.83</c:v>
                </c:pt>
                <c:pt idx="5">
                  <c:v>2861.68</c:v>
                </c:pt>
                <c:pt idx="6">
                  <c:v>2860.34</c:v>
                </c:pt>
                <c:pt idx="7">
                  <c:v>2843.36</c:v>
                </c:pt>
                <c:pt idx="8">
                  <c:v>2845.68</c:v>
                </c:pt>
                <c:pt idx="9">
                  <c:v>2954.92</c:v>
                </c:pt>
                <c:pt idx="10">
                  <c:v>2944.23</c:v>
                </c:pt>
                <c:pt idx="11">
                  <c:v>2896.18</c:v>
                </c:pt>
                <c:pt idx="12">
                  <c:v>2909.98</c:v>
                </c:pt>
                <c:pt idx="13">
                  <c:v>2957.43</c:v>
                </c:pt>
                <c:pt idx="14">
                  <c:v>2956.36</c:v>
                </c:pt>
                <c:pt idx="15">
                  <c:v>2938.22</c:v>
                </c:pt>
                <c:pt idx="16">
                  <c:v>2945.07</c:v>
                </c:pt>
                <c:pt idx="17">
                  <c:v>2958.27</c:v>
                </c:pt>
              </c:numCache>
            </c:numRef>
          </c:xVal>
          <c:yVal>
            <c:numRef>
              <c:f>('esb35.3_opt2'!$E$30:$E$38,'esb35.3_opt2'!$E$40:$E$44,'esb35.3_opt2'!$E$46:$E$49)</c:f>
              <c:numCache>
                <c:formatCode>General</c:formatCode>
                <c:ptCount val="18"/>
                <c:pt idx="0">
                  <c:v>0.40699999999999997</c:v>
                </c:pt>
                <c:pt idx="1">
                  <c:v>0.55100000000000005</c:v>
                </c:pt>
                <c:pt idx="2">
                  <c:v>2.5089999999999999</c:v>
                </c:pt>
                <c:pt idx="3">
                  <c:v>2.4889999999999999</c:v>
                </c:pt>
                <c:pt idx="4">
                  <c:v>2.4590000000000001</c:v>
                </c:pt>
                <c:pt idx="5">
                  <c:v>2.4220000000000002</c:v>
                </c:pt>
                <c:pt idx="6">
                  <c:v>2.524</c:v>
                </c:pt>
                <c:pt idx="7">
                  <c:v>2.9940000000000002</c:v>
                </c:pt>
                <c:pt idx="8">
                  <c:v>3.0179999999999998</c:v>
                </c:pt>
                <c:pt idx="9">
                  <c:v>1.0649999999999999</c:v>
                </c:pt>
                <c:pt idx="10">
                  <c:v>0.77400000000000002</c:v>
                </c:pt>
                <c:pt idx="11">
                  <c:v>2.552</c:v>
                </c:pt>
                <c:pt idx="12">
                  <c:v>2.1789999999999998</c:v>
                </c:pt>
                <c:pt idx="13">
                  <c:v>0.84099999999999997</c:v>
                </c:pt>
                <c:pt idx="14">
                  <c:v>0.34799999999999998</c:v>
                </c:pt>
                <c:pt idx="15">
                  <c:v>0.89800000000000002</c:v>
                </c:pt>
                <c:pt idx="16">
                  <c:v>0.88400000000000001</c:v>
                </c:pt>
                <c:pt idx="17">
                  <c:v>0.70799999999999996</c:v>
                </c:pt>
              </c:numCache>
            </c:numRef>
          </c:yVal>
        </c:ser>
        <c:axId val="106186624"/>
        <c:axId val="106200448"/>
      </c:scatterChart>
      <c:valAx>
        <c:axId val="106186624"/>
        <c:scaling>
          <c:orientation val="minMax"/>
        </c:scaling>
        <c:axPos val="b"/>
        <c:title>
          <c:tx>
            <c:rich>
              <a:bodyPr/>
              <a:lstStyle/>
              <a:p>
                <a:pPr>
                  <a:defRPr/>
                </a:pPr>
                <a:r>
                  <a:rPr lang="en-US"/>
                  <a:t>Conductivity,</a:t>
                </a:r>
                <a:r>
                  <a:rPr lang="en-US" baseline="0"/>
                  <a:t> microSiemens/cm</a:t>
                </a:r>
                <a:endParaRPr lang="en-US"/>
              </a:p>
            </c:rich>
          </c:tx>
          <c:layout/>
        </c:title>
        <c:numFmt formatCode="General" sourceLinked="1"/>
        <c:majorTickMark val="none"/>
        <c:tickLblPos val="nextTo"/>
        <c:crossAx val="106200448"/>
        <c:crosses val="autoZero"/>
        <c:crossBetween val="midCat"/>
      </c:valAx>
      <c:valAx>
        <c:axId val="106200448"/>
        <c:scaling>
          <c:orientation val="minMax"/>
        </c:scaling>
        <c:axPos val="l"/>
        <c:title>
          <c:tx>
            <c:rich>
              <a:bodyPr/>
              <a:lstStyle/>
              <a:p>
                <a:pPr>
                  <a:defRPr/>
                </a:pPr>
                <a:r>
                  <a:rPr lang="en-US"/>
                  <a:t>Water depth, ft</a:t>
                </a:r>
              </a:p>
            </c:rich>
          </c:tx>
          <c:layout/>
        </c:title>
        <c:numFmt formatCode="General" sourceLinked="1"/>
        <c:majorTickMark val="none"/>
        <c:tickLblPos val="nextTo"/>
        <c:crossAx val="106186624"/>
        <c:crosses val="autoZero"/>
        <c:crossBetween val="midCat"/>
      </c:valAx>
    </c:plotArea>
    <c:plotVisOnly val="1"/>
  </c:chart>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25.xml"/><Relationship Id="rId1" Type="http://schemas.openxmlformats.org/officeDocument/2006/relationships/chart" Target="../charts/chart24.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3.xml"/><Relationship Id="rId1" Type="http://schemas.openxmlformats.org/officeDocument/2006/relationships/chart" Target="../charts/chart32.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5.xml"/><Relationship Id="rId1" Type="http://schemas.openxmlformats.org/officeDocument/2006/relationships/chart" Target="../charts/chart34.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37.xml"/><Relationship Id="rId1" Type="http://schemas.openxmlformats.org/officeDocument/2006/relationships/chart" Target="../charts/chart36.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39.xml"/><Relationship Id="rId1" Type="http://schemas.openxmlformats.org/officeDocument/2006/relationships/chart" Target="../charts/chart38.xml"/></Relationships>
</file>

<file path=xl/drawings/_rels/drawing19.xml.rels><?xml version="1.0" encoding="UTF-8" standalone="yes"?>
<Relationships xmlns="http://schemas.openxmlformats.org/package/2006/relationships"><Relationship Id="rId2" Type="http://schemas.openxmlformats.org/officeDocument/2006/relationships/chart" Target="../charts/chart41.xml"/><Relationship Id="rId1" Type="http://schemas.openxmlformats.org/officeDocument/2006/relationships/chart" Target="../charts/chart40.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20.xml.rels><?xml version="1.0" encoding="UTF-8" standalone="yes"?>
<Relationships xmlns="http://schemas.openxmlformats.org/package/2006/relationships"><Relationship Id="rId2" Type="http://schemas.openxmlformats.org/officeDocument/2006/relationships/chart" Target="../charts/chart43.xml"/><Relationship Id="rId1" Type="http://schemas.openxmlformats.org/officeDocument/2006/relationships/chart" Target="../charts/chart42.xml"/></Relationships>
</file>

<file path=xl/drawings/_rels/drawing21.xml.rels><?xml version="1.0" encoding="UTF-8" standalone="yes"?>
<Relationships xmlns="http://schemas.openxmlformats.org/package/2006/relationships"><Relationship Id="rId2" Type="http://schemas.openxmlformats.org/officeDocument/2006/relationships/chart" Target="../charts/chart45.xml"/><Relationship Id="rId1" Type="http://schemas.openxmlformats.org/officeDocument/2006/relationships/chart" Target="../charts/chart44.xml"/></Relationships>
</file>

<file path=xl/drawings/_rels/drawing22.xml.rels><?xml version="1.0" encoding="UTF-8" standalone="yes"?>
<Relationships xmlns="http://schemas.openxmlformats.org/package/2006/relationships"><Relationship Id="rId2" Type="http://schemas.openxmlformats.org/officeDocument/2006/relationships/chart" Target="../charts/chart47.xml"/><Relationship Id="rId1" Type="http://schemas.openxmlformats.org/officeDocument/2006/relationships/chart" Target="../charts/chart46.xml"/></Relationships>
</file>

<file path=xl/drawings/_rels/drawing23.xml.rels><?xml version="1.0" encoding="UTF-8" standalone="yes"?>
<Relationships xmlns="http://schemas.openxmlformats.org/package/2006/relationships"><Relationship Id="rId2" Type="http://schemas.openxmlformats.org/officeDocument/2006/relationships/chart" Target="../charts/chart49.xml"/><Relationship Id="rId1" Type="http://schemas.openxmlformats.org/officeDocument/2006/relationships/chart" Target="../charts/chart48.xml"/></Relationships>
</file>

<file path=xl/drawings/_rels/drawing24.xml.rels><?xml version="1.0" encoding="UTF-8" standalone="yes"?>
<Relationships xmlns="http://schemas.openxmlformats.org/package/2006/relationships"><Relationship Id="rId2" Type="http://schemas.openxmlformats.org/officeDocument/2006/relationships/chart" Target="../charts/chart51.xml"/><Relationship Id="rId1" Type="http://schemas.openxmlformats.org/officeDocument/2006/relationships/chart" Target="../charts/chart50.xml"/></Relationships>
</file>

<file path=xl/drawings/_rels/drawing25.xml.rels><?xml version="1.0" encoding="UTF-8" standalone="yes"?>
<Relationships xmlns="http://schemas.openxmlformats.org/package/2006/relationships"><Relationship Id="rId2" Type="http://schemas.openxmlformats.org/officeDocument/2006/relationships/chart" Target="../charts/chart53.xml"/><Relationship Id="rId1" Type="http://schemas.openxmlformats.org/officeDocument/2006/relationships/chart" Target="../charts/chart52.xml"/></Relationships>
</file>

<file path=xl/drawings/_rels/drawing26.xml.rels><?xml version="1.0" encoding="UTF-8" standalone="yes"?>
<Relationships xmlns="http://schemas.openxmlformats.org/package/2006/relationships"><Relationship Id="rId2" Type="http://schemas.openxmlformats.org/officeDocument/2006/relationships/chart" Target="../charts/chart55.xml"/><Relationship Id="rId1" Type="http://schemas.openxmlformats.org/officeDocument/2006/relationships/chart" Target="../charts/chart54.xml"/></Relationships>
</file>

<file path=xl/drawings/_rels/drawing27.xml.rels><?xml version="1.0" encoding="UTF-8" standalone="yes"?>
<Relationships xmlns="http://schemas.openxmlformats.org/package/2006/relationships"><Relationship Id="rId2" Type="http://schemas.openxmlformats.org/officeDocument/2006/relationships/chart" Target="../charts/chart57.xml"/><Relationship Id="rId1" Type="http://schemas.openxmlformats.org/officeDocument/2006/relationships/chart" Target="../charts/chart56.xml"/></Relationships>
</file>

<file path=xl/drawings/_rels/drawing28.xml.rels><?xml version="1.0" encoding="UTF-8" standalone="yes"?>
<Relationships xmlns="http://schemas.openxmlformats.org/package/2006/relationships"><Relationship Id="rId2" Type="http://schemas.openxmlformats.org/officeDocument/2006/relationships/chart" Target="../charts/chart59.xml"/><Relationship Id="rId1" Type="http://schemas.openxmlformats.org/officeDocument/2006/relationships/chart" Target="../charts/chart58.xml"/></Relationships>
</file>

<file path=xl/drawings/_rels/drawing29.xml.rels><?xml version="1.0" encoding="UTF-8" standalone="yes"?>
<Relationships xmlns="http://schemas.openxmlformats.org/package/2006/relationships"><Relationship Id="rId2" Type="http://schemas.openxmlformats.org/officeDocument/2006/relationships/chart" Target="../charts/chart61.xml"/><Relationship Id="rId1" Type="http://schemas.openxmlformats.org/officeDocument/2006/relationships/chart" Target="../charts/chart60.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30.xml.rels><?xml version="1.0" encoding="UTF-8" standalone="yes"?>
<Relationships xmlns="http://schemas.openxmlformats.org/package/2006/relationships"><Relationship Id="rId2" Type="http://schemas.openxmlformats.org/officeDocument/2006/relationships/chart" Target="../charts/chart63.xml"/><Relationship Id="rId1" Type="http://schemas.openxmlformats.org/officeDocument/2006/relationships/chart" Target="../charts/chart62.xml"/></Relationships>
</file>

<file path=xl/drawings/_rels/drawing31.xml.rels><?xml version="1.0" encoding="UTF-8" standalone="yes"?>
<Relationships xmlns="http://schemas.openxmlformats.org/package/2006/relationships"><Relationship Id="rId2" Type="http://schemas.openxmlformats.org/officeDocument/2006/relationships/chart" Target="../charts/chart65.xml"/><Relationship Id="rId1" Type="http://schemas.openxmlformats.org/officeDocument/2006/relationships/chart" Target="../charts/chart64.xml"/></Relationships>
</file>

<file path=xl/drawings/_rels/drawing32.xml.rels><?xml version="1.0" encoding="UTF-8" standalone="yes"?>
<Relationships xmlns="http://schemas.openxmlformats.org/package/2006/relationships"><Relationship Id="rId2" Type="http://schemas.openxmlformats.org/officeDocument/2006/relationships/chart" Target="../charts/chart67.xml"/><Relationship Id="rId1" Type="http://schemas.openxmlformats.org/officeDocument/2006/relationships/chart" Target="../charts/chart66.xml"/></Relationships>
</file>

<file path=xl/drawings/_rels/drawing33.xml.rels><?xml version="1.0" encoding="UTF-8" standalone="yes"?>
<Relationships xmlns="http://schemas.openxmlformats.org/package/2006/relationships"><Relationship Id="rId2" Type="http://schemas.openxmlformats.org/officeDocument/2006/relationships/chart" Target="../charts/chart69.xml"/><Relationship Id="rId1" Type="http://schemas.openxmlformats.org/officeDocument/2006/relationships/chart" Target="../charts/chart68.xml"/></Relationships>
</file>

<file path=xl/drawings/_rels/drawing34.xml.rels><?xml version="1.0" encoding="UTF-8" standalone="yes"?>
<Relationships xmlns="http://schemas.openxmlformats.org/package/2006/relationships"><Relationship Id="rId2" Type="http://schemas.openxmlformats.org/officeDocument/2006/relationships/chart" Target="../charts/chart71.xml"/><Relationship Id="rId1" Type="http://schemas.openxmlformats.org/officeDocument/2006/relationships/chart" Target="../charts/chart70.xml"/></Relationships>
</file>

<file path=xl/drawings/_rels/drawing35.xml.rels><?xml version="1.0" encoding="UTF-8" standalone="yes"?>
<Relationships xmlns="http://schemas.openxmlformats.org/package/2006/relationships"><Relationship Id="rId2" Type="http://schemas.openxmlformats.org/officeDocument/2006/relationships/chart" Target="../charts/chart73.xml"/><Relationship Id="rId1" Type="http://schemas.openxmlformats.org/officeDocument/2006/relationships/chart" Target="../charts/chart72.xml"/></Relationships>
</file>

<file path=xl/drawings/_rels/drawing36.xml.rels><?xml version="1.0" encoding="UTF-8" standalone="yes"?>
<Relationships xmlns="http://schemas.openxmlformats.org/package/2006/relationships"><Relationship Id="rId2" Type="http://schemas.openxmlformats.org/officeDocument/2006/relationships/chart" Target="../charts/chart75.xml"/><Relationship Id="rId1" Type="http://schemas.openxmlformats.org/officeDocument/2006/relationships/chart" Target="../charts/chart74.xml"/></Relationships>
</file>

<file path=xl/drawings/_rels/drawing37.xml.rels><?xml version="1.0" encoding="UTF-8" standalone="yes"?>
<Relationships xmlns="http://schemas.openxmlformats.org/package/2006/relationships"><Relationship Id="rId2" Type="http://schemas.openxmlformats.org/officeDocument/2006/relationships/chart" Target="../charts/chart77.xml"/><Relationship Id="rId1" Type="http://schemas.openxmlformats.org/officeDocument/2006/relationships/chart" Target="../charts/chart76.xml"/></Relationships>
</file>

<file path=xl/drawings/_rels/drawing38.xml.rels><?xml version="1.0" encoding="UTF-8" standalone="yes"?>
<Relationships xmlns="http://schemas.openxmlformats.org/package/2006/relationships"><Relationship Id="rId2" Type="http://schemas.openxmlformats.org/officeDocument/2006/relationships/chart" Target="../charts/chart79.xml"/><Relationship Id="rId1" Type="http://schemas.openxmlformats.org/officeDocument/2006/relationships/chart" Target="../charts/chart78.xml"/></Relationships>
</file>

<file path=xl/drawings/_rels/drawing39.xml.rels><?xml version="1.0" encoding="UTF-8" standalone="yes"?>
<Relationships xmlns="http://schemas.openxmlformats.org/package/2006/relationships"><Relationship Id="rId2" Type="http://schemas.openxmlformats.org/officeDocument/2006/relationships/chart" Target="../charts/chart81.xml"/><Relationship Id="rId1" Type="http://schemas.openxmlformats.org/officeDocument/2006/relationships/chart" Target="../charts/chart8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drawing40.xml.rels><?xml version="1.0" encoding="UTF-8" standalone="yes"?>
<Relationships xmlns="http://schemas.openxmlformats.org/package/2006/relationships"><Relationship Id="rId2" Type="http://schemas.openxmlformats.org/officeDocument/2006/relationships/chart" Target="../charts/chart83.xml"/><Relationship Id="rId1" Type="http://schemas.openxmlformats.org/officeDocument/2006/relationships/chart" Target="../charts/chart82.xml"/></Relationships>
</file>

<file path=xl/drawings/_rels/drawing41.xml.rels><?xml version="1.0" encoding="UTF-8" standalone="yes"?>
<Relationships xmlns="http://schemas.openxmlformats.org/package/2006/relationships"><Relationship Id="rId2" Type="http://schemas.openxmlformats.org/officeDocument/2006/relationships/chart" Target="../charts/chart85.xml"/><Relationship Id="rId1" Type="http://schemas.openxmlformats.org/officeDocument/2006/relationships/chart" Target="../charts/chart84.xml"/></Relationships>
</file>

<file path=xl/drawings/_rels/drawing42.xml.rels><?xml version="1.0" encoding="UTF-8" standalone="yes"?>
<Relationships xmlns="http://schemas.openxmlformats.org/package/2006/relationships"><Relationship Id="rId2" Type="http://schemas.openxmlformats.org/officeDocument/2006/relationships/chart" Target="../charts/chart87.xml"/><Relationship Id="rId1" Type="http://schemas.openxmlformats.org/officeDocument/2006/relationships/chart" Target="../charts/chart86.xml"/></Relationships>
</file>

<file path=xl/drawings/_rels/drawing43.xml.rels><?xml version="1.0" encoding="UTF-8" standalone="yes"?>
<Relationships xmlns="http://schemas.openxmlformats.org/package/2006/relationships"><Relationship Id="rId2" Type="http://schemas.openxmlformats.org/officeDocument/2006/relationships/chart" Target="../charts/chart89.xml"/><Relationship Id="rId1" Type="http://schemas.openxmlformats.org/officeDocument/2006/relationships/chart" Target="../charts/chart88.xml"/></Relationships>
</file>

<file path=xl/drawings/_rels/drawing44.xml.rels><?xml version="1.0" encoding="UTF-8" standalone="yes"?>
<Relationships xmlns="http://schemas.openxmlformats.org/package/2006/relationships"><Relationship Id="rId2" Type="http://schemas.openxmlformats.org/officeDocument/2006/relationships/chart" Target="../charts/chart91.xml"/><Relationship Id="rId1" Type="http://schemas.openxmlformats.org/officeDocument/2006/relationships/chart" Target="../charts/chart90.xml"/></Relationships>
</file>

<file path=xl/drawings/_rels/drawing45.xml.rels><?xml version="1.0" encoding="UTF-8" standalone="yes"?>
<Relationships xmlns="http://schemas.openxmlformats.org/package/2006/relationships"><Relationship Id="rId2" Type="http://schemas.openxmlformats.org/officeDocument/2006/relationships/chart" Target="../charts/chart93.xml"/><Relationship Id="rId1" Type="http://schemas.openxmlformats.org/officeDocument/2006/relationships/chart" Target="../charts/chart92.xml"/></Relationships>
</file>

<file path=xl/drawings/_rels/drawing46.xml.rels><?xml version="1.0" encoding="UTF-8" standalone="yes"?>
<Relationships xmlns="http://schemas.openxmlformats.org/package/2006/relationships"><Relationship Id="rId2" Type="http://schemas.openxmlformats.org/officeDocument/2006/relationships/chart" Target="../charts/chart95.xml"/><Relationship Id="rId1" Type="http://schemas.openxmlformats.org/officeDocument/2006/relationships/chart" Target="../charts/chart94.xml"/></Relationships>
</file>

<file path=xl/drawings/_rels/drawing47.xml.rels><?xml version="1.0" encoding="UTF-8" standalone="yes"?>
<Relationships xmlns="http://schemas.openxmlformats.org/package/2006/relationships"><Relationship Id="rId2" Type="http://schemas.openxmlformats.org/officeDocument/2006/relationships/chart" Target="../charts/chart97.xml"/><Relationship Id="rId1" Type="http://schemas.openxmlformats.org/officeDocument/2006/relationships/chart" Target="../charts/chart96.xml"/></Relationships>
</file>

<file path=xl/drawings/_rels/drawing48.xml.rels><?xml version="1.0" encoding="UTF-8" standalone="yes"?>
<Relationships xmlns="http://schemas.openxmlformats.org/package/2006/relationships"><Relationship Id="rId2" Type="http://schemas.openxmlformats.org/officeDocument/2006/relationships/chart" Target="../charts/chart99.xml"/><Relationship Id="rId1" Type="http://schemas.openxmlformats.org/officeDocument/2006/relationships/chart" Target="../charts/chart98.xml"/></Relationships>
</file>

<file path=xl/drawings/_rels/drawing49.xml.rels><?xml version="1.0" encoding="UTF-8" standalone="yes"?>
<Relationships xmlns="http://schemas.openxmlformats.org/package/2006/relationships"><Relationship Id="rId2" Type="http://schemas.openxmlformats.org/officeDocument/2006/relationships/chart" Target="../charts/chart101.xml"/><Relationship Id="rId1" Type="http://schemas.openxmlformats.org/officeDocument/2006/relationships/chart" Target="../charts/chart100.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50.xml.rels><?xml version="1.0" encoding="UTF-8" standalone="yes"?>
<Relationships xmlns="http://schemas.openxmlformats.org/package/2006/relationships"><Relationship Id="rId2" Type="http://schemas.openxmlformats.org/officeDocument/2006/relationships/chart" Target="../charts/chart103.xml"/><Relationship Id="rId1" Type="http://schemas.openxmlformats.org/officeDocument/2006/relationships/chart" Target="../charts/chart102.xml"/></Relationships>
</file>

<file path=xl/drawings/_rels/drawing51.xml.rels><?xml version="1.0" encoding="UTF-8" standalone="yes"?>
<Relationships xmlns="http://schemas.openxmlformats.org/package/2006/relationships"><Relationship Id="rId2" Type="http://schemas.openxmlformats.org/officeDocument/2006/relationships/chart" Target="../charts/chart105.xml"/><Relationship Id="rId1" Type="http://schemas.openxmlformats.org/officeDocument/2006/relationships/chart" Target="../charts/chart104.xml"/></Relationships>
</file>

<file path=xl/drawings/_rels/drawing52.xml.rels><?xml version="1.0" encoding="UTF-8" standalone="yes"?>
<Relationships xmlns="http://schemas.openxmlformats.org/package/2006/relationships"><Relationship Id="rId2" Type="http://schemas.openxmlformats.org/officeDocument/2006/relationships/chart" Target="../charts/chart107.xml"/><Relationship Id="rId1" Type="http://schemas.openxmlformats.org/officeDocument/2006/relationships/chart" Target="../charts/chart106.xml"/></Relationships>
</file>

<file path=xl/drawings/_rels/drawing53.xml.rels><?xml version="1.0" encoding="UTF-8" standalone="yes"?>
<Relationships xmlns="http://schemas.openxmlformats.org/package/2006/relationships"><Relationship Id="rId2" Type="http://schemas.openxmlformats.org/officeDocument/2006/relationships/chart" Target="../charts/chart109.xml"/><Relationship Id="rId1" Type="http://schemas.openxmlformats.org/officeDocument/2006/relationships/chart" Target="../charts/chart108.xml"/></Relationships>
</file>

<file path=xl/drawings/_rels/drawing54.xml.rels><?xml version="1.0" encoding="UTF-8" standalone="yes"?>
<Relationships xmlns="http://schemas.openxmlformats.org/package/2006/relationships"><Relationship Id="rId2" Type="http://schemas.openxmlformats.org/officeDocument/2006/relationships/chart" Target="../charts/chart111.xml"/><Relationship Id="rId1" Type="http://schemas.openxmlformats.org/officeDocument/2006/relationships/chart" Target="../charts/chart110.xml"/></Relationships>
</file>

<file path=xl/drawings/_rels/drawing55.xml.rels><?xml version="1.0" encoding="UTF-8" standalone="yes"?>
<Relationships xmlns="http://schemas.openxmlformats.org/package/2006/relationships"><Relationship Id="rId2" Type="http://schemas.openxmlformats.org/officeDocument/2006/relationships/chart" Target="../charts/chart113.xml"/><Relationship Id="rId1" Type="http://schemas.openxmlformats.org/officeDocument/2006/relationships/chart" Target="../charts/chart112.xml"/></Relationships>
</file>

<file path=xl/drawings/_rels/drawing56.xml.rels><?xml version="1.0" encoding="UTF-8" standalone="yes"?>
<Relationships xmlns="http://schemas.openxmlformats.org/package/2006/relationships"><Relationship Id="rId2" Type="http://schemas.openxmlformats.org/officeDocument/2006/relationships/chart" Target="../charts/chart115.xml"/><Relationship Id="rId1" Type="http://schemas.openxmlformats.org/officeDocument/2006/relationships/chart" Target="../charts/chart114.xml"/></Relationships>
</file>

<file path=xl/drawings/_rels/drawing57.xml.rels><?xml version="1.0" encoding="UTF-8" standalone="yes"?>
<Relationships xmlns="http://schemas.openxmlformats.org/package/2006/relationships"><Relationship Id="rId2" Type="http://schemas.openxmlformats.org/officeDocument/2006/relationships/chart" Target="../charts/chart117.xml"/><Relationship Id="rId1" Type="http://schemas.openxmlformats.org/officeDocument/2006/relationships/chart" Target="../charts/chart116.xml"/></Relationships>
</file>

<file path=xl/drawings/_rels/drawing58.xml.rels><?xml version="1.0" encoding="UTF-8" standalone="yes"?>
<Relationships xmlns="http://schemas.openxmlformats.org/package/2006/relationships"><Relationship Id="rId2" Type="http://schemas.openxmlformats.org/officeDocument/2006/relationships/chart" Target="../charts/chart119.xml"/><Relationship Id="rId1" Type="http://schemas.openxmlformats.org/officeDocument/2006/relationships/chart" Target="../charts/chart118.xml"/></Relationships>
</file>

<file path=xl/drawings/_rels/drawing59.xml.rels><?xml version="1.0" encoding="UTF-8" standalone="yes"?>
<Relationships xmlns="http://schemas.openxmlformats.org/package/2006/relationships"><Relationship Id="rId2" Type="http://schemas.openxmlformats.org/officeDocument/2006/relationships/chart" Target="../charts/chart121.xml"/><Relationship Id="rId1" Type="http://schemas.openxmlformats.org/officeDocument/2006/relationships/chart" Target="../charts/chart120.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60.xml.rels><?xml version="1.0" encoding="UTF-8" standalone="yes"?>
<Relationships xmlns="http://schemas.openxmlformats.org/package/2006/relationships"><Relationship Id="rId2" Type="http://schemas.openxmlformats.org/officeDocument/2006/relationships/chart" Target="../charts/chart123.xml"/><Relationship Id="rId1" Type="http://schemas.openxmlformats.org/officeDocument/2006/relationships/chart" Target="../charts/chart122.xml"/></Relationships>
</file>

<file path=xl/drawings/_rels/drawing61.xml.rels><?xml version="1.0" encoding="UTF-8" standalone="yes"?>
<Relationships xmlns="http://schemas.openxmlformats.org/package/2006/relationships"><Relationship Id="rId2" Type="http://schemas.openxmlformats.org/officeDocument/2006/relationships/chart" Target="../charts/chart125.xml"/><Relationship Id="rId1" Type="http://schemas.openxmlformats.org/officeDocument/2006/relationships/chart" Target="../charts/chart124.xml"/></Relationships>
</file>

<file path=xl/drawings/_rels/drawing62.xml.rels><?xml version="1.0" encoding="UTF-8" standalone="yes"?>
<Relationships xmlns="http://schemas.openxmlformats.org/package/2006/relationships"><Relationship Id="rId2" Type="http://schemas.openxmlformats.org/officeDocument/2006/relationships/chart" Target="../charts/chart127.xml"/><Relationship Id="rId1" Type="http://schemas.openxmlformats.org/officeDocument/2006/relationships/chart" Target="../charts/chart126.xml"/></Relationships>
</file>

<file path=xl/drawings/_rels/drawing63.xml.rels><?xml version="1.0" encoding="UTF-8" standalone="yes"?>
<Relationships xmlns="http://schemas.openxmlformats.org/package/2006/relationships"><Relationship Id="rId2" Type="http://schemas.openxmlformats.org/officeDocument/2006/relationships/chart" Target="../charts/chart129.xml"/><Relationship Id="rId1" Type="http://schemas.openxmlformats.org/officeDocument/2006/relationships/chart" Target="../charts/chart128.xml"/></Relationships>
</file>

<file path=xl/drawings/_rels/drawing64.xml.rels><?xml version="1.0" encoding="UTF-8" standalone="yes"?>
<Relationships xmlns="http://schemas.openxmlformats.org/package/2006/relationships"><Relationship Id="rId2" Type="http://schemas.openxmlformats.org/officeDocument/2006/relationships/chart" Target="../charts/chart131.xml"/><Relationship Id="rId1" Type="http://schemas.openxmlformats.org/officeDocument/2006/relationships/chart" Target="../charts/chart130.xml"/></Relationships>
</file>

<file path=xl/drawings/_rels/drawing65.xml.rels><?xml version="1.0" encoding="UTF-8" standalone="yes"?>
<Relationships xmlns="http://schemas.openxmlformats.org/package/2006/relationships"><Relationship Id="rId2" Type="http://schemas.openxmlformats.org/officeDocument/2006/relationships/chart" Target="../charts/chart133.xml"/><Relationship Id="rId1" Type="http://schemas.openxmlformats.org/officeDocument/2006/relationships/chart" Target="../charts/chart132.xml"/></Relationships>
</file>

<file path=xl/drawings/_rels/drawing66.xml.rels><?xml version="1.0" encoding="UTF-8" standalone="yes"?>
<Relationships xmlns="http://schemas.openxmlformats.org/package/2006/relationships"><Relationship Id="rId2" Type="http://schemas.openxmlformats.org/officeDocument/2006/relationships/chart" Target="../charts/chart135.xml"/><Relationship Id="rId1" Type="http://schemas.openxmlformats.org/officeDocument/2006/relationships/chart" Target="../charts/chart134.xml"/></Relationships>
</file>

<file path=xl/drawings/_rels/drawing67.xml.rels><?xml version="1.0" encoding="UTF-8" standalone="yes"?>
<Relationships xmlns="http://schemas.openxmlformats.org/package/2006/relationships"><Relationship Id="rId2" Type="http://schemas.openxmlformats.org/officeDocument/2006/relationships/chart" Target="../charts/chart137.xml"/><Relationship Id="rId1" Type="http://schemas.openxmlformats.org/officeDocument/2006/relationships/chart" Target="../charts/chart136.xml"/></Relationships>
</file>

<file path=xl/drawings/_rels/drawing68.xml.rels><?xml version="1.0" encoding="UTF-8" standalone="yes"?>
<Relationships xmlns="http://schemas.openxmlformats.org/package/2006/relationships"><Relationship Id="rId2" Type="http://schemas.openxmlformats.org/officeDocument/2006/relationships/chart" Target="../charts/chart139.xml"/><Relationship Id="rId1" Type="http://schemas.openxmlformats.org/officeDocument/2006/relationships/chart" Target="../charts/chart138.xml"/></Relationships>
</file>

<file path=xl/drawings/_rels/drawing69.xml.rels><?xml version="1.0" encoding="UTF-8" standalone="yes"?>
<Relationships xmlns="http://schemas.openxmlformats.org/package/2006/relationships"><Relationship Id="rId2" Type="http://schemas.openxmlformats.org/officeDocument/2006/relationships/chart" Target="../charts/chart141.xml"/><Relationship Id="rId1" Type="http://schemas.openxmlformats.org/officeDocument/2006/relationships/chart" Target="../charts/chart140.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70.xml.rels><?xml version="1.0" encoding="UTF-8" standalone="yes"?>
<Relationships xmlns="http://schemas.openxmlformats.org/package/2006/relationships"><Relationship Id="rId2" Type="http://schemas.openxmlformats.org/officeDocument/2006/relationships/chart" Target="../charts/chart143.xml"/><Relationship Id="rId1" Type="http://schemas.openxmlformats.org/officeDocument/2006/relationships/chart" Target="../charts/chart142.xml"/></Relationships>
</file>

<file path=xl/drawings/_rels/drawing71.xml.rels><?xml version="1.0" encoding="UTF-8" standalone="yes"?>
<Relationships xmlns="http://schemas.openxmlformats.org/package/2006/relationships"><Relationship Id="rId2" Type="http://schemas.openxmlformats.org/officeDocument/2006/relationships/chart" Target="../charts/chart145.xml"/><Relationship Id="rId1" Type="http://schemas.openxmlformats.org/officeDocument/2006/relationships/chart" Target="../charts/chart144.xml"/></Relationships>
</file>

<file path=xl/drawings/_rels/drawing72.xml.rels><?xml version="1.0" encoding="UTF-8" standalone="yes"?>
<Relationships xmlns="http://schemas.openxmlformats.org/package/2006/relationships"><Relationship Id="rId2" Type="http://schemas.openxmlformats.org/officeDocument/2006/relationships/chart" Target="../charts/chart147.xml"/><Relationship Id="rId1" Type="http://schemas.openxmlformats.org/officeDocument/2006/relationships/chart" Target="../charts/chart146.xml"/></Relationships>
</file>

<file path=xl/drawings/_rels/drawing73.xml.rels><?xml version="1.0" encoding="UTF-8" standalone="yes"?>
<Relationships xmlns="http://schemas.openxmlformats.org/package/2006/relationships"><Relationship Id="rId2" Type="http://schemas.openxmlformats.org/officeDocument/2006/relationships/chart" Target="../charts/chart149.xml"/><Relationship Id="rId1" Type="http://schemas.openxmlformats.org/officeDocument/2006/relationships/chart" Target="../charts/chart148.xml"/></Relationships>
</file>

<file path=xl/drawings/_rels/drawing74.xml.rels><?xml version="1.0" encoding="UTF-8" standalone="yes"?>
<Relationships xmlns="http://schemas.openxmlformats.org/package/2006/relationships"><Relationship Id="rId2" Type="http://schemas.openxmlformats.org/officeDocument/2006/relationships/chart" Target="../charts/chart151.xml"/><Relationship Id="rId1" Type="http://schemas.openxmlformats.org/officeDocument/2006/relationships/chart" Target="../charts/chart150.xml"/></Relationships>
</file>

<file path=xl/drawings/_rels/drawing75.xml.rels><?xml version="1.0" encoding="UTF-8" standalone="yes"?>
<Relationships xmlns="http://schemas.openxmlformats.org/package/2006/relationships"><Relationship Id="rId2" Type="http://schemas.openxmlformats.org/officeDocument/2006/relationships/chart" Target="../charts/chart153.xml"/><Relationship Id="rId1" Type="http://schemas.openxmlformats.org/officeDocument/2006/relationships/chart" Target="../charts/chart152.xml"/></Relationships>
</file>

<file path=xl/drawings/_rels/drawing76.xml.rels><?xml version="1.0" encoding="UTF-8" standalone="yes"?>
<Relationships xmlns="http://schemas.openxmlformats.org/package/2006/relationships"><Relationship Id="rId2" Type="http://schemas.openxmlformats.org/officeDocument/2006/relationships/chart" Target="../charts/chart155.xml"/><Relationship Id="rId1" Type="http://schemas.openxmlformats.org/officeDocument/2006/relationships/chart" Target="../charts/chart154.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16</xdr:col>
      <xdr:colOff>462643</xdr:colOff>
      <xdr:row>1</xdr:row>
      <xdr:rowOff>122464</xdr:rowOff>
    </xdr:from>
    <xdr:to>
      <xdr:col>28</xdr:col>
      <xdr:colOff>544286</xdr:colOff>
      <xdr:row>18</xdr:row>
      <xdr:rowOff>136071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258535</xdr:colOff>
      <xdr:row>19</xdr:row>
      <xdr:rowOff>54428</xdr:rowOff>
    </xdr:from>
    <xdr:to>
      <xdr:col>25</xdr:col>
      <xdr:colOff>353785</xdr:colOff>
      <xdr:row>47</xdr:row>
      <xdr:rowOff>68036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7</xdr:col>
      <xdr:colOff>66674</xdr:colOff>
      <xdr:row>7</xdr:row>
      <xdr:rowOff>28574</xdr:rowOff>
    </xdr:from>
    <xdr:to>
      <xdr:col>14</xdr:col>
      <xdr:colOff>28575</xdr:colOff>
      <xdr:row>26</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66674</xdr:colOff>
      <xdr:row>7</xdr:row>
      <xdr:rowOff>28575</xdr:rowOff>
    </xdr:from>
    <xdr:to>
      <xdr:col>21</xdr:col>
      <xdr:colOff>590549</xdr:colOff>
      <xdr:row>26</xdr:row>
      <xdr:rowOff>28575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1257301</xdr:colOff>
      <xdr:row>10</xdr:row>
      <xdr:rowOff>66674</xdr:rowOff>
    </xdr:from>
    <xdr:to>
      <xdr:col>13</xdr:col>
      <xdr:colOff>561975</xdr:colOff>
      <xdr:row>30</xdr:row>
      <xdr:rowOff>9526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133349</xdr:colOff>
      <xdr:row>10</xdr:row>
      <xdr:rowOff>104774</xdr:rowOff>
    </xdr:from>
    <xdr:to>
      <xdr:col>22</xdr:col>
      <xdr:colOff>266700</xdr:colOff>
      <xdr:row>30</xdr:row>
      <xdr:rowOff>57150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38100</xdr:colOff>
      <xdr:row>9</xdr:row>
      <xdr:rowOff>180974</xdr:rowOff>
    </xdr:from>
    <xdr:to>
      <xdr:col>14</xdr:col>
      <xdr:colOff>342900</xdr:colOff>
      <xdr:row>29</xdr:row>
      <xdr:rowOff>133349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438149</xdr:colOff>
      <xdr:row>10</xdr:row>
      <xdr:rowOff>19050</xdr:rowOff>
    </xdr:from>
    <xdr:to>
      <xdr:col>23</xdr:col>
      <xdr:colOff>28574</xdr:colOff>
      <xdr:row>30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6</xdr:col>
      <xdr:colOff>1047749</xdr:colOff>
      <xdr:row>7</xdr:row>
      <xdr:rowOff>47625</xdr:rowOff>
    </xdr:from>
    <xdr:to>
      <xdr:col>13</xdr:col>
      <xdr:colOff>161925</xdr:colOff>
      <xdr:row>26</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247649</xdr:colOff>
      <xdr:row>7</xdr:row>
      <xdr:rowOff>57149</xdr:rowOff>
    </xdr:from>
    <xdr:to>
      <xdr:col>21</xdr:col>
      <xdr:colOff>333374</xdr:colOff>
      <xdr:row>26</xdr:row>
      <xdr:rowOff>161924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6</xdr:col>
      <xdr:colOff>809623</xdr:colOff>
      <xdr:row>7</xdr:row>
      <xdr:rowOff>19049</xdr:rowOff>
    </xdr:from>
    <xdr:to>
      <xdr:col>15</xdr:col>
      <xdr:colOff>9525</xdr:colOff>
      <xdr:row>28</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7</xdr:row>
      <xdr:rowOff>9524</xdr:rowOff>
    </xdr:from>
    <xdr:to>
      <xdr:col>24</xdr:col>
      <xdr:colOff>485775</xdr:colOff>
      <xdr:row>28</xdr:row>
      <xdr:rowOff>57149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104774</xdr:colOff>
      <xdr:row>7</xdr:row>
      <xdr:rowOff>19049</xdr:rowOff>
    </xdr:from>
    <xdr:to>
      <xdr:col>14</xdr:col>
      <xdr:colOff>276225</xdr:colOff>
      <xdr:row>26</xdr:row>
      <xdr:rowOff>161924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419099</xdr:colOff>
      <xdr:row>7</xdr:row>
      <xdr:rowOff>19050</xdr:rowOff>
    </xdr:from>
    <xdr:to>
      <xdr:col>23</xdr:col>
      <xdr:colOff>85724</xdr:colOff>
      <xdr:row>26</xdr:row>
      <xdr:rowOff>171450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609599</xdr:colOff>
      <xdr:row>28</xdr:row>
      <xdr:rowOff>180975</xdr:rowOff>
    </xdr:from>
    <xdr:to>
      <xdr:col>20</xdr:col>
      <xdr:colOff>352425</xdr:colOff>
      <xdr:row>48</xdr:row>
      <xdr:rowOff>66675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419100</xdr:colOff>
      <xdr:row>28</xdr:row>
      <xdr:rowOff>171449</xdr:rowOff>
    </xdr:from>
    <xdr:to>
      <xdr:col>29</xdr:col>
      <xdr:colOff>76200</xdr:colOff>
      <xdr:row>48</xdr:row>
      <xdr:rowOff>114300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10</xdr:col>
      <xdr:colOff>142875</xdr:colOff>
      <xdr:row>29</xdr:row>
      <xdr:rowOff>28574</xdr:rowOff>
    </xdr:from>
    <xdr:to>
      <xdr:col>18</xdr:col>
      <xdr:colOff>428625</xdr:colOff>
      <xdr:row>48</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514349</xdr:colOff>
      <xdr:row>29</xdr:row>
      <xdr:rowOff>19050</xdr:rowOff>
    </xdr:from>
    <xdr:to>
      <xdr:col>27</xdr:col>
      <xdr:colOff>28574</xdr:colOff>
      <xdr:row>48</xdr:row>
      <xdr:rowOff>38100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10</xdr:col>
      <xdr:colOff>304800</xdr:colOff>
      <xdr:row>29</xdr:row>
      <xdr:rowOff>47625</xdr:rowOff>
    </xdr:from>
    <xdr:to>
      <xdr:col>19</xdr:col>
      <xdr:colOff>190500</xdr:colOff>
      <xdr:row>50</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342899</xdr:colOff>
      <xdr:row>29</xdr:row>
      <xdr:rowOff>47625</xdr:rowOff>
    </xdr:from>
    <xdr:to>
      <xdr:col>28</xdr:col>
      <xdr:colOff>104774</xdr:colOff>
      <xdr:row>50</xdr:row>
      <xdr:rowOff>104774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7</xdr:col>
      <xdr:colOff>28575</xdr:colOff>
      <xdr:row>7</xdr:row>
      <xdr:rowOff>47625</xdr:rowOff>
    </xdr:from>
    <xdr:to>
      <xdr:col>14</xdr:col>
      <xdr:colOff>390525</xdr:colOff>
      <xdr:row>27</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514350</xdr:colOff>
      <xdr:row>7</xdr:row>
      <xdr:rowOff>38100</xdr:rowOff>
    </xdr:from>
    <xdr:to>
      <xdr:col>23</xdr:col>
      <xdr:colOff>438150</xdr:colOff>
      <xdr:row>27</xdr:row>
      <xdr:rowOff>57150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247649</xdr:colOff>
      <xdr:row>29</xdr:row>
      <xdr:rowOff>85725</xdr:rowOff>
    </xdr:from>
    <xdr:to>
      <xdr:col>19</xdr:col>
      <xdr:colOff>104775</xdr:colOff>
      <xdr:row>50</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221456</xdr:colOff>
      <xdr:row>29</xdr:row>
      <xdr:rowOff>45245</xdr:rowOff>
    </xdr:from>
    <xdr:to>
      <xdr:col>28</xdr:col>
      <xdr:colOff>1</xdr:colOff>
      <xdr:row>49</xdr:row>
      <xdr:rowOff>166689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6</xdr:col>
      <xdr:colOff>1152524</xdr:colOff>
      <xdr:row>7</xdr:row>
      <xdr:rowOff>47624</xdr:rowOff>
    </xdr:from>
    <xdr:to>
      <xdr:col>14</xdr:col>
      <xdr:colOff>19049</xdr:colOff>
      <xdr:row>27</xdr:row>
      <xdr:rowOff>114299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85724</xdr:colOff>
      <xdr:row>7</xdr:row>
      <xdr:rowOff>57150</xdr:rowOff>
    </xdr:from>
    <xdr:to>
      <xdr:col>22</xdr:col>
      <xdr:colOff>552450</xdr:colOff>
      <xdr:row>27</xdr:row>
      <xdr:rowOff>133350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6</xdr:col>
      <xdr:colOff>1285874</xdr:colOff>
      <xdr:row>7</xdr:row>
      <xdr:rowOff>38099</xdr:rowOff>
    </xdr:from>
    <xdr:to>
      <xdr:col>15</xdr:col>
      <xdr:colOff>171449</xdr:colOff>
      <xdr:row>28</xdr:row>
      <xdr:rowOff>123824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419100</xdr:colOff>
      <xdr:row>7</xdr:row>
      <xdr:rowOff>57150</xdr:rowOff>
    </xdr:from>
    <xdr:to>
      <xdr:col>25</xdr:col>
      <xdr:colOff>190500</xdr:colOff>
      <xdr:row>28</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47625</xdr:colOff>
      <xdr:row>7</xdr:row>
      <xdr:rowOff>76200</xdr:rowOff>
    </xdr:from>
    <xdr:to>
      <xdr:col>15</xdr:col>
      <xdr:colOff>38100</xdr:colOff>
      <xdr:row>28</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133349</xdr:colOff>
      <xdr:row>7</xdr:row>
      <xdr:rowOff>95249</xdr:rowOff>
    </xdr:from>
    <xdr:to>
      <xdr:col>24</xdr:col>
      <xdr:colOff>123824</xdr:colOff>
      <xdr:row>28</xdr:row>
      <xdr:rowOff>28574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95249</xdr:colOff>
      <xdr:row>7</xdr:row>
      <xdr:rowOff>76199</xdr:rowOff>
    </xdr:from>
    <xdr:to>
      <xdr:col>14</xdr:col>
      <xdr:colOff>114300</xdr:colOff>
      <xdr:row>29</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238125</xdr:colOff>
      <xdr:row>7</xdr:row>
      <xdr:rowOff>66674</xdr:rowOff>
    </xdr:from>
    <xdr:to>
      <xdr:col>23</xdr:col>
      <xdr:colOff>200025</xdr:colOff>
      <xdr:row>29</xdr:row>
      <xdr:rowOff>9525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7</xdr:col>
      <xdr:colOff>95249</xdr:colOff>
      <xdr:row>6</xdr:row>
      <xdr:rowOff>190499</xdr:rowOff>
    </xdr:from>
    <xdr:to>
      <xdr:col>14</xdr:col>
      <xdr:colOff>304799</xdr:colOff>
      <xdr:row>28</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400050</xdr:colOff>
      <xdr:row>6</xdr:row>
      <xdr:rowOff>180974</xdr:rowOff>
    </xdr:from>
    <xdr:to>
      <xdr:col>23</xdr:col>
      <xdr:colOff>114300</xdr:colOff>
      <xdr:row>28</xdr:row>
      <xdr:rowOff>38099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7</xdr:col>
      <xdr:colOff>47624</xdr:colOff>
      <xdr:row>6</xdr:row>
      <xdr:rowOff>180974</xdr:rowOff>
    </xdr:from>
    <xdr:to>
      <xdr:col>14</xdr:col>
      <xdr:colOff>476249</xdr:colOff>
      <xdr:row>27</xdr:row>
      <xdr:rowOff>152399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76199</xdr:colOff>
      <xdr:row>6</xdr:row>
      <xdr:rowOff>171450</xdr:rowOff>
    </xdr:from>
    <xdr:to>
      <xdr:col>25</xdr:col>
      <xdr:colOff>28574</xdr:colOff>
      <xdr:row>27</xdr:row>
      <xdr:rowOff>171449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6</xdr:col>
      <xdr:colOff>981074</xdr:colOff>
      <xdr:row>7</xdr:row>
      <xdr:rowOff>47625</xdr:rowOff>
    </xdr:from>
    <xdr:to>
      <xdr:col>13</xdr:col>
      <xdr:colOff>152399</xdr:colOff>
      <xdr:row>26</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247649</xdr:colOff>
      <xdr:row>7</xdr:row>
      <xdr:rowOff>38099</xdr:rowOff>
    </xdr:from>
    <xdr:to>
      <xdr:col>22</xdr:col>
      <xdr:colOff>352424</xdr:colOff>
      <xdr:row>26</xdr:row>
      <xdr:rowOff>161924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6</xdr:col>
      <xdr:colOff>1200150</xdr:colOff>
      <xdr:row>7</xdr:row>
      <xdr:rowOff>38098</xdr:rowOff>
    </xdr:from>
    <xdr:to>
      <xdr:col>14</xdr:col>
      <xdr:colOff>590550</xdr:colOff>
      <xdr:row>28</xdr:row>
      <xdr:rowOff>152399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142874</xdr:colOff>
      <xdr:row>7</xdr:row>
      <xdr:rowOff>9524</xdr:rowOff>
    </xdr:from>
    <xdr:to>
      <xdr:col>24</xdr:col>
      <xdr:colOff>114299</xdr:colOff>
      <xdr:row>28</xdr:row>
      <xdr:rowOff>171449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6</xdr:col>
      <xdr:colOff>1143000</xdr:colOff>
      <xdr:row>6</xdr:row>
      <xdr:rowOff>133349</xdr:rowOff>
    </xdr:from>
    <xdr:to>
      <xdr:col>14</xdr:col>
      <xdr:colOff>57150</xdr:colOff>
      <xdr:row>27</xdr:row>
      <xdr:rowOff>47624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361950</xdr:colOff>
      <xdr:row>6</xdr:row>
      <xdr:rowOff>171450</xdr:rowOff>
    </xdr:from>
    <xdr:to>
      <xdr:col>23</xdr:col>
      <xdr:colOff>323850</xdr:colOff>
      <xdr:row>27</xdr:row>
      <xdr:rowOff>76200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19050</xdr:colOff>
      <xdr:row>8</xdr:row>
      <xdr:rowOff>66674</xdr:rowOff>
    </xdr:from>
    <xdr:to>
      <xdr:col>14</xdr:col>
      <xdr:colOff>104775</xdr:colOff>
      <xdr:row>28</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171449</xdr:colOff>
      <xdr:row>8</xdr:row>
      <xdr:rowOff>95249</xdr:rowOff>
    </xdr:from>
    <xdr:to>
      <xdr:col>23</xdr:col>
      <xdr:colOff>47624</xdr:colOff>
      <xdr:row>28</xdr:row>
      <xdr:rowOff>47624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523875</xdr:colOff>
      <xdr:row>28</xdr:row>
      <xdr:rowOff>126999</xdr:rowOff>
    </xdr:from>
    <xdr:to>
      <xdr:col>18</xdr:col>
      <xdr:colOff>587375</xdr:colOff>
      <xdr:row>51</xdr:row>
      <xdr:rowOff>63500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365124</xdr:colOff>
      <xdr:row>28</xdr:row>
      <xdr:rowOff>119063</xdr:rowOff>
    </xdr:from>
    <xdr:to>
      <xdr:col>29</xdr:col>
      <xdr:colOff>31749</xdr:colOff>
      <xdr:row>50</xdr:row>
      <xdr:rowOff>186531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7</xdr:col>
      <xdr:colOff>66674</xdr:colOff>
      <xdr:row>7</xdr:row>
      <xdr:rowOff>47624</xdr:rowOff>
    </xdr:from>
    <xdr:to>
      <xdr:col>14</xdr:col>
      <xdr:colOff>447675</xdr:colOff>
      <xdr:row>27</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542925</xdr:colOff>
      <xdr:row>7</xdr:row>
      <xdr:rowOff>57149</xdr:rowOff>
    </xdr:from>
    <xdr:to>
      <xdr:col>23</xdr:col>
      <xdr:colOff>466725</xdr:colOff>
      <xdr:row>27</xdr:row>
      <xdr:rowOff>66674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6</xdr:col>
      <xdr:colOff>876300</xdr:colOff>
      <xdr:row>6</xdr:row>
      <xdr:rowOff>123824</xdr:rowOff>
    </xdr:from>
    <xdr:to>
      <xdr:col>13</xdr:col>
      <xdr:colOff>285751</xdr:colOff>
      <xdr:row>26</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447675</xdr:colOff>
      <xdr:row>6</xdr:row>
      <xdr:rowOff>142874</xdr:rowOff>
    </xdr:from>
    <xdr:to>
      <xdr:col>22</xdr:col>
      <xdr:colOff>428625</xdr:colOff>
      <xdr:row>26</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1019173</xdr:colOff>
      <xdr:row>7</xdr:row>
      <xdr:rowOff>9525</xdr:rowOff>
    </xdr:from>
    <xdr:to>
      <xdr:col>13</xdr:col>
      <xdr:colOff>542924</xdr:colOff>
      <xdr:row>27</xdr:row>
      <xdr:rowOff>28575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57150</xdr:colOff>
      <xdr:row>7</xdr:row>
      <xdr:rowOff>0</xdr:rowOff>
    </xdr:from>
    <xdr:to>
      <xdr:col>23</xdr:col>
      <xdr:colOff>304800</xdr:colOff>
      <xdr:row>27</xdr:row>
      <xdr:rowOff>19050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7</xdr:col>
      <xdr:colOff>28575</xdr:colOff>
      <xdr:row>7</xdr:row>
      <xdr:rowOff>190499</xdr:rowOff>
    </xdr:from>
    <xdr:to>
      <xdr:col>14</xdr:col>
      <xdr:colOff>95250</xdr:colOff>
      <xdr:row>28</xdr:row>
      <xdr:rowOff>104775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285749</xdr:colOff>
      <xdr:row>8</xdr:row>
      <xdr:rowOff>9524</xdr:rowOff>
    </xdr:from>
    <xdr:to>
      <xdr:col>23</xdr:col>
      <xdr:colOff>238124</xdr:colOff>
      <xdr:row>28</xdr:row>
      <xdr:rowOff>152399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10</xdr:col>
      <xdr:colOff>390525</xdr:colOff>
      <xdr:row>11</xdr:row>
      <xdr:rowOff>57149</xdr:rowOff>
    </xdr:from>
    <xdr:to>
      <xdr:col>18</xdr:col>
      <xdr:colOff>390525</xdr:colOff>
      <xdr:row>29</xdr:row>
      <xdr:rowOff>66675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466724</xdr:colOff>
      <xdr:row>11</xdr:row>
      <xdr:rowOff>66674</xdr:rowOff>
    </xdr:from>
    <xdr:to>
      <xdr:col>26</xdr:col>
      <xdr:colOff>276225</xdr:colOff>
      <xdr:row>29</xdr:row>
      <xdr:rowOff>57149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10</xdr:col>
      <xdr:colOff>152400</xdr:colOff>
      <xdr:row>11</xdr:row>
      <xdr:rowOff>19050</xdr:rowOff>
    </xdr:from>
    <xdr:to>
      <xdr:col>18</xdr:col>
      <xdr:colOff>76200</xdr:colOff>
      <xdr:row>29</xdr:row>
      <xdr:rowOff>152400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123825</xdr:colOff>
      <xdr:row>11</xdr:row>
      <xdr:rowOff>9524</xdr:rowOff>
    </xdr:from>
    <xdr:to>
      <xdr:col>26</xdr:col>
      <xdr:colOff>9525</xdr:colOff>
      <xdr:row>29</xdr:row>
      <xdr:rowOff>142875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11</xdr:col>
      <xdr:colOff>238124</xdr:colOff>
      <xdr:row>8</xdr:row>
      <xdr:rowOff>66674</xdr:rowOff>
    </xdr:from>
    <xdr:to>
      <xdr:col>19</xdr:col>
      <xdr:colOff>476249</xdr:colOff>
      <xdr:row>27</xdr:row>
      <xdr:rowOff>95249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552449</xdr:colOff>
      <xdr:row>8</xdr:row>
      <xdr:rowOff>57149</xdr:rowOff>
    </xdr:from>
    <xdr:to>
      <xdr:col>28</xdr:col>
      <xdr:colOff>57150</xdr:colOff>
      <xdr:row>27</xdr:row>
      <xdr:rowOff>104774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10</xdr:col>
      <xdr:colOff>114300</xdr:colOff>
      <xdr:row>9</xdr:row>
      <xdr:rowOff>9525</xdr:rowOff>
    </xdr:from>
    <xdr:to>
      <xdr:col>18</xdr:col>
      <xdr:colOff>152400</xdr:colOff>
      <xdr:row>29</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219074</xdr:colOff>
      <xdr:row>8</xdr:row>
      <xdr:rowOff>180975</xdr:rowOff>
    </xdr:from>
    <xdr:to>
      <xdr:col>26</xdr:col>
      <xdr:colOff>361949</xdr:colOff>
      <xdr:row>29</xdr:row>
      <xdr:rowOff>47625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8.xml><?xml version="1.0" encoding="utf-8"?>
<xdr:wsDr xmlns:xdr="http://schemas.openxmlformats.org/drawingml/2006/spreadsheetDrawing" xmlns:a="http://schemas.openxmlformats.org/drawingml/2006/main">
  <xdr:twoCellAnchor>
    <xdr:from>
      <xdr:col>10</xdr:col>
      <xdr:colOff>247649</xdr:colOff>
      <xdr:row>9</xdr:row>
      <xdr:rowOff>47625</xdr:rowOff>
    </xdr:from>
    <xdr:to>
      <xdr:col>18</xdr:col>
      <xdr:colOff>180974</xdr:colOff>
      <xdr:row>27</xdr:row>
      <xdr:rowOff>66675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323850</xdr:colOff>
      <xdr:row>9</xdr:row>
      <xdr:rowOff>47625</xdr:rowOff>
    </xdr:from>
    <xdr:to>
      <xdr:col>26</xdr:col>
      <xdr:colOff>419100</xdr:colOff>
      <xdr:row>27</xdr:row>
      <xdr:rowOff>66675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9.xml><?xml version="1.0" encoding="utf-8"?>
<xdr:wsDr xmlns:xdr="http://schemas.openxmlformats.org/drawingml/2006/spreadsheetDrawing" xmlns:a="http://schemas.openxmlformats.org/drawingml/2006/main">
  <xdr:twoCellAnchor>
    <xdr:from>
      <xdr:col>10</xdr:col>
      <xdr:colOff>180975</xdr:colOff>
      <xdr:row>8</xdr:row>
      <xdr:rowOff>161925</xdr:rowOff>
    </xdr:from>
    <xdr:to>
      <xdr:col>18</xdr:col>
      <xdr:colOff>123825</xdr:colOff>
      <xdr:row>27</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190499</xdr:colOff>
      <xdr:row>8</xdr:row>
      <xdr:rowOff>161925</xdr:rowOff>
    </xdr:from>
    <xdr:to>
      <xdr:col>25</xdr:col>
      <xdr:colOff>600074</xdr:colOff>
      <xdr:row>27</xdr:row>
      <xdr:rowOff>47625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119063</xdr:colOff>
      <xdr:row>29</xdr:row>
      <xdr:rowOff>71435</xdr:rowOff>
    </xdr:from>
    <xdr:to>
      <xdr:col>20</xdr:col>
      <xdr:colOff>35718</xdr:colOff>
      <xdr:row>48</xdr:row>
      <xdr:rowOff>95248</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59532</xdr:colOff>
      <xdr:row>29</xdr:row>
      <xdr:rowOff>59530</xdr:rowOff>
    </xdr:from>
    <xdr:to>
      <xdr:col>28</xdr:col>
      <xdr:colOff>178594</xdr:colOff>
      <xdr:row>48</xdr:row>
      <xdr:rowOff>83343</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226219</xdr:colOff>
      <xdr:row>50</xdr:row>
      <xdr:rowOff>23812</xdr:rowOff>
    </xdr:from>
    <xdr:to>
      <xdr:col>20</xdr:col>
      <xdr:colOff>345281</xdr:colOff>
      <xdr:row>70</xdr:row>
      <xdr:rowOff>11906</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476249</xdr:colOff>
      <xdr:row>50</xdr:row>
      <xdr:rowOff>11906</xdr:rowOff>
    </xdr:from>
    <xdr:to>
      <xdr:col>29</xdr:col>
      <xdr:colOff>309562</xdr:colOff>
      <xdr:row>70</xdr:row>
      <xdr:rowOff>23812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226218</xdr:colOff>
      <xdr:row>70</xdr:row>
      <xdr:rowOff>178592</xdr:rowOff>
    </xdr:from>
    <xdr:to>
      <xdr:col>21</xdr:col>
      <xdr:colOff>345281</xdr:colOff>
      <xdr:row>93</xdr:row>
      <xdr:rowOff>35719</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10</xdr:col>
      <xdr:colOff>123824</xdr:colOff>
      <xdr:row>8</xdr:row>
      <xdr:rowOff>104774</xdr:rowOff>
    </xdr:from>
    <xdr:to>
      <xdr:col>18</xdr:col>
      <xdr:colOff>333375</xdr:colOff>
      <xdr:row>27</xdr:row>
      <xdr:rowOff>152400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409574</xdr:colOff>
      <xdr:row>8</xdr:row>
      <xdr:rowOff>76199</xdr:rowOff>
    </xdr:from>
    <xdr:to>
      <xdr:col>26</xdr:col>
      <xdr:colOff>447675</xdr:colOff>
      <xdr:row>27</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10</xdr:col>
      <xdr:colOff>428624</xdr:colOff>
      <xdr:row>9</xdr:row>
      <xdr:rowOff>19049</xdr:rowOff>
    </xdr:from>
    <xdr:to>
      <xdr:col>19</xdr:col>
      <xdr:colOff>19050</xdr:colOff>
      <xdr:row>29</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47624</xdr:colOff>
      <xdr:row>9</xdr:row>
      <xdr:rowOff>28575</xdr:rowOff>
    </xdr:from>
    <xdr:to>
      <xdr:col>27</xdr:col>
      <xdr:colOff>304799</xdr:colOff>
      <xdr:row>29</xdr:row>
      <xdr:rowOff>47625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2.xml><?xml version="1.0" encoding="utf-8"?>
<xdr:wsDr xmlns:xdr="http://schemas.openxmlformats.org/drawingml/2006/spreadsheetDrawing" xmlns:a="http://schemas.openxmlformats.org/drawingml/2006/main">
  <xdr:twoCellAnchor>
    <xdr:from>
      <xdr:col>10</xdr:col>
      <xdr:colOff>361950</xdr:colOff>
      <xdr:row>9</xdr:row>
      <xdr:rowOff>161924</xdr:rowOff>
    </xdr:from>
    <xdr:to>
      <xdr:col>18</xdr:col>
      <xdr:colOff>600075</xdr:colOff>
      <xdr:row>29</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314325</xdr:colOff>
      <xdr:row>10</xdr:row>
      <xdr:rowOff>0</xdr:rowOff>
    </xdr:from>
    <xdr:to>
      <xdr:col>27</xdr:col>
      <xdr:colOff>466725</xdr:colOff>
      <xdr:row>29</xdr:row>
      <xdr:rowOff>57150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3.xml><?xml version="1.0" encoding="utf-8"?>
<xdr:wsDr xmlns:xdr="http://schemas.openxmlformats.org/drawingml/2006/spreadsheetDrawing" xmlns:a="http://schemas.openxmlformats.org/drawingml/2006/main">
  <xdr:twoCellAnchor>
    <xdr:from>
      <xdr:col>11</xdr:col>
      <xdr:colOff>66675</xdr:colOff>
      <xdr:row>10</xdr:row>
      <xdr:rowOff>19049</xdr:rowOff>
    </xdr:from>
    <xdr:to>
      <xdr:col>19</xdr:col>
      <xdr:colOff>276225</xdr:colOff>
      <xdr:row>29</xdr:row>
      <xdr:rowOff>85724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428624</xdr:colOff>
      <xdr:row>10</xdr:row>
      <xdr:rowOff>28575</xdr:rowOff>
    </xdr:from>
    <xdr:to>
      <xdr:col>27</xdr:col>
      <xdr:colOff>438149</xdr:colOff>
      <xdr:row>29</xdr:row>
      <xdr:rowOff>85725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4.xml><?xml version="1.0" encoding="utf-8"?>
<xdr:wsDr xmlns:xdr="http://schemas.openxmlformats.org/drawingml/2006/spreadsheetDrawing" xmlns:a="http://schemas.openxmlformats.org/drawingml/2006/main">
  <xdr:twoCellAnchor>
    <xdr:from>
      <xdr:col>10</xdr:col>
      <xdr:colOff>523874</xdr:colOff>
      <xdr:row>10</xdr:row>
      <xdr:rowOff>9524</xdr:rowOff>
    </xdr:from>
    <xdr:to>
      <xdr:col>19</xdr:col>
      <xdr:colOff>133350</xdr:colOff>
      <xdr:row>29</xdr:row>
      <xdr:rowOff>95249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447675</xdr:colOff>
      <xdr:row>9</xdr:row>
      <xdr:rowOff>180975</xdr:rowOff>
    </xdr:from>
    <xdr:to>
      <xdr:col>27</xdr:col>
      <xdr:colOff>542925</xdr:colOff>
      <xdr:row>29</xdr:row>
      <xdr:rowOff>66675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5.xml><?xml version="1.0" encoding="utf-8"?>
<xdr:wsDr xmlns:xdr="http://schemas.openxmlformats.org/drawingml/2006/spreadsheetDrawing" xmlns:a="http://schemas.openxmlformats.org/drawingml/2006/main">
  <xdr:twoCellAnchor>
    <xdr:from>
      <xdr:col>10</xdr:col>
      <xdr:colOff>333374</xdr:colOff>
      <xdr:row>16</xdr:row>
      <xdr:rowOff>57149</xdr:rowOff>
    </xdr:from>
    <xdr:to>
      <xdr:col>19</xdr:col>
      <xdr:colOff>447675</xdr:colOff>
      <xdr:row>37</xdr:row>
      <xdr:rowOff>142874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533399</xdr:colOff>
      <xdr:row>16</xdr:row>
      <xdr:rowOff>57150</xdr:rowOff>
    </xdr:from>
    <xdr:to>
      <xdr:col>29</xdr:col>
      <xdr:colOff>66674</xdr:colOff>
      <xdr:row>37</xdr:row>
      <xdr:rowOff>133350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6.xml><?xml version="1.0" encoding="utf-8"?>
<xdr:wsDr xmlns:xdr="http://schemas.openxmlformats.org/drawingml/2006/spreadsheetDrawing" xmlns:a="http://schemas.openxmlformats.org/drawingml/2006/main">
  <xdr:twoCellAnchor>
    <xdr:from>
      <xdr:col>10</xdr:col>
      <xdr:colOff>200025</xdr:colOff>
      <xdr:row>10</xdr:row>
      <xdr:rowOff>95250</xdr:rowOff>
    </xdr:from>
    <xdr:to>
      <xdr:col>18</xdr:col>
      <xdr:colOff>38100</xdr:colOff>
      <xdr:row>33</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266700</xdr:colOff>
      <xdr:row>10</xdr:row>
      <xdr:rowOff>104775</xdr:rowOff>
    </xdr:from>
    <xdr:to>
      <xdr:col>27</xdr:col>
      <xdr:colOff>190500</xdr:colOff>
      <xdr:row>33</xdr:row>
      <xdr:rowOff>47625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7.xml><?xml version="1.0" encoding="utf-8"?>
<xdr:wsDr xmlns:xdr="http://schemas.openxmlformats.org/drawingml/2006/spreadsheetDrawing" xmlns:a="http://schemas.openxmlformats.org/drawingml/2006/main">
  <xdr:twoCellAnchor>
    <xdr:from>
      <xdr:col>9</xdr:col>
      <xdr:colOff>809624</xdr:colOff>
      <xdr:row>10</xdr:row>
      <xdr:rowOff>9524</xdr:rowOff>
    </xdr:from>
    <xdr:to>
      <xdr:col>17</xdr:col>
      <xdr:colOff>285749</xdr:colOff>
      <xdr:row>29</xdr:row>
      <xdr:rowOff>190499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485774</xdr:colOff>
      <xdr:row>10</xdr:row>
      <xdr:rowOff>9524</xdr:rowOff>
    </xdr:from>
    <xdr:to>
      <xdr:col>26</xdr:col>
      <xdr:colOff>57149</xdr:colOff>
      <xdr:row>30</xdr:row>
      <xdr:rowOff>38099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8.xml><?xml version="1.0" encoding="utf-8"?>
<xdr:wsDr xmlns:xdr="http://schemas.openxmlformats.org/drawingml/2006/spreadsheetDrawing" xmlns:a="http://schemas.openxmlformats.org/drawingml/2006/main">
  <xdr:twoCellAnchor>
    <xdr:from>
      <xdr:col>10</xdr:col>
      <xdr:colOff>104774</xdr:colOff>
      <xdr:row>28</xdr:row>
      <xdr:rowOff>123825</xdr:rowOff>
    </xdr:from>
    <xdr:to>
      <xdr:col>18</xdr:col>
      <xdr:colOff>266699</xdr:colOff>
      <xdr:row>50</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542924</xdr:colOff>
      <xdr:row>28</xdr:row>
      <xdr:rowOff>152400</xdr:rowOff>
    </xdr:from>
    <xdr:to>
      <xdr:col>27</xdr:col>
      <xdr:colOff>228599</xdr:colOff>
      <xdr:row>50</xdr:row>
      <xdr:rowOff>57150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9.xml><?xml version="1.0" encoding="utf-8"?>
<xdr:wsDr xmlns:xdr="http://schemas.openxmlformats.org/drawingml/2006/spreadsheetDrawing" xmlns:a="http://schemas.openxmlformats.org/drawingml/2006/main">
  <xdr:twoCellAnchor>
    <xdr:from>
      <xdr:col>10</xdr:col>
      <xdr:colOff>400050</xdr:colOff>
      <xdr:row>29</xdr:row>
      <xdr:rowOff>28574</xdr:rowOff>
    </xdr:from>
    <xdr:to>
      <xdr:col>19</xdr:col>
      <xdr:colOff>247650</xdr:colOff>
      <xdr:row>50</xdr:row>
      <xdr:rowOff>133349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561974</xdr:colOff>
      <xdr:row>29</xdr:row>
      <xdr:rowOff>28574</xdr:rowOff>
    </xdr:from>
    <xdr:to>
      <xdr:col>28</xdr:col>
      <xdr:colOff>361949</xdr:colOff>
      <xdr:row>50</xdr:row>
      <xdr:rowOff>152399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285750</xdr:colOff>
      <xdr:row>7</xdr:row>
      <xdr:rowOff>38099</xdr:rowOff>
    </xdr:from>
    <xdr:to>
      <xdr:col>9</xdr:col>
      <xdr:colOff>828676</xdr:colOff>
      <xdr:row>26</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1095374</xdr:colOff>
      <xdr:row>7</xdr:row>
      <xdr:rowOff>38100</xdr:rowOff>
    </xdr:from>
    <xdr:to>
      <xdr:col>17</xdr:col>
      <xdr:colOff>390524</xdr:colOff>
      <xdr:row>26</xdr:row>
      <xdr:rowOff>95250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0.xml><?xml version="1.0" encoding="utf-8"?>
<xdr:wsDr xmlns:xdr="http://schemas.openxmlformats.org/drawingml/2006/spreadsheetDrawing" xmlns:a="http://schemas.openxmlformats.org/drawingml/2006/main">
  <xdr:twoCellAnchor>
    <xdr:from>
      <xdr:col>10</xdr:col>
      <xdr:colOff>123825</xdr:colOff>
      <xdr:row>28</xdr:row>
      <xdr:rowOff>104775</xdr:rowOff>
    </xdr:from>
    <xdr:to>
      <xdr:col>20</xdr:col>
      <xdr:colOff>28575</xdr:colOff>
      <xdr:row>49</xdr:row>
      <xdr:rowOff>114301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247650</xdr:colOff>
      <xdr:row>28</xdr:row>
      <xdr:rowOff>47624</xdr:rowOff>
    </xdr:from>
    <xdr:to>
      <xdr:col>30</xdr:col>
      <xdr:colOff>28576</xdr:colOff>
      <xdr:row>49</xdr:row>
      <xdr:rowOff>95249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1.xml><?xml version="1.0" encoding="utf-8"?>
<xdr:wsDr xmlns:xdr="http://schemas.openxmlformats.org/drawingml/2006/spreadsheetDrawing" xmlns:a="http://schemas.openxmlformats.org/drawingml/2006/main">
  <xdr:twoCellAnchor>
    <xdr:from>
      <xdr:col>10</xdr:col>
      <xdr:colOff>590549</xdr:colOff>
      <xdr:row>29</xdr:row>
      <xdr:rowOff>9524</xdr:rowOff>
    </xdr:from>
    <xdr:to>
      <xdr:col>19</xdr:col>
      <xdr:colOff>180974</xdr:colOff>
      <xdr:row>48</xdr:row>
      <xdr:rowOff>152400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352424</xdr:colOff>
      <xdr:row>29</xdr:row>
      <xdr:rowOff>19049</xdr:rowOff>
    </xdr:from>
    <xdr:to>
      <xdr:col>27</xdr:col>
      <xdr:colOff>380999</xdr:colOff>
      <xdr:row>48</xdr:row>
      <xdr:rowOff>161924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2.xml><?xml version="1.0" encoding="utf-8"?>
<xdr:wsDr xmlns:xdr="http://schemas.openxmlformats.org/drawingml/2006/spreadsheetDrawing" xmlns:a="http://schemas.openxmlformats.org/drawingml/2006/main">
  <xdr:twoCellAnchor>
    <xdr:from>
      <xdr:col>10</xdr:col>
      <xdr:colOff>381000</xdr:colOff>
      <xdr:row>27</xdr:row>
      <xdr:rowOff>152399</xdr:rowOff>
    </xdr:from>
    <xdr:to>
      <xdr:col>18</xdr:col>
      <xdr:colOff>590550</xdr:colOff>
      <xdr:row>48</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57149</xdr:colOff>
      <xdr:row>27</xdr:row>
      <xdr:rowOff>142874</xdr:rowOff>
    </xdr:from>
    <xdr:to>
      <xdr:col>27</xdr:col>
      <xdr:colOff>390524</xdr:colOff>
      <xdr:row>48</xdr:row>
      <xdr:rowOff>76199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3.xml><?xml version="1.0" encoding="utf-8"?>
<xdr:wsDr xmlns:xdr="http://schemas.openxmlformats.org/drawingml/2006/spreadsheetDrawing" xmlns:a="http://schemas.openxmlformats.org/drawingml/2006/main">
  <xdr:twoCellAnchor>
    <xdr:from>
      <xdr:col>7</xdr:col>
      <xdr:colOff>263977</xdr:colOff>
      <xdr:row>11</xdr:row>
      <xdr:rowOff>167367</xdr:rowOff>
    </xdr:from>
    <xdr:to>
      <xdr:col>14</xdr:col>
      <xdr:colOff>168728</xdr:colOff>
      <xdr:row>33</xdr:row>
      <xdr:rowOff>110218</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254452</xdr:colOff>
      <xdr:row>12</xdr:row>
      <xdr:rowOff>91166</xdr:rowOff>
    </xdr:from>
    <xdr:to>
      <xdr:col>23</xdr:col>
      <xdr:colOff>35377</xdr:colOff>
      <xdr:row>34</xdr:row>
      <xdr:rowOff>5441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4.xml><?xml version="1.0" encoding="utf-8"?>
<xdr:wsDr xmlns:xdr="http://schemas.openxmlformats.org/drawingml/2006/spreadsheetDrawing" xmlns:a="http://schemas.openxmlformats.org/drawingml/2006/main">
  <xdr:twoCellAnchor>
    <xdr:from>
      <xdr:col>6</xdr:col>
      <xdr:colOff>1238249</xdr:colOff>
      <xdr:row>6</xdr:row>
      <xdr:rowOff>152398</xdr:rowOff>
    </xdr:from>
    <xdr:to>
      <xdr:col>13</xdr:col>
      <xdr:colOff>333375</xdr:colOff>
      <xdr:row>25</xdr:row>
      <xdr:rowOff>152399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581024</xdr:colOff>
      <xdr:row>6</xdr:row>
      <xdr:rowOff>171450</xdr:rowOff>
    </xdr:from>
    <xdr:to>
      <xdr:col>22</xdr:col>
      <xdr:colOff>228599</xdr:colOff>
      <xdr:row>25</xdr:row>
      <xdr:rowOff>171450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5.xml><?xml version="1.0" encoding="utf-8"?>
<xdr:wsDr xmlns:xdr="http://schemas.openxmlformats.org/drawingml/2006/spreadsheetDrawing" xmlns:a="http://schemas.openxmlformats.org/drawingml/2006/main">
  <xdr:twoCellAnchor>
    <xdr:from>
      <xdr:col>6</xdr:col>
      <xdr:colOff>1047749</xdr:colOff>
      <xdr:row>7</xdr:row>
      <xdr:rowOff>66674</xdr:rowOff>
    </xdr:from>
    <xdr:to>
      <xdr:col>13</xdr:col>
      <xdr:colOff>571499</xdr:colOff>
      <xdr:row>27</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142874</xdr:colOff>
      <xdr:row>7</xdr:row>
      <xdr:rowOff>57149</xdr:rowOff>
    </xdr:from>
    <xdr:to>
      <xdr:col>22</xdr:col>
      <xdr:colOff>419099</xdr:colOff>
      <xdr:row>27</xdr:row>
      <xdr:rowOff>85724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6.xml><?xml version="1.0" encoding="utf-8"?>
<xdr:wsDr xmlns:xdr="http://schemas.openxmlformats.org/drawingml/2006/spreadsheetDrawing" xmlns:a="http://schemas.openxmlformats.org/drawingml/2006/main">
  <xdr:twoCellAnchor>
    <xdr:from>
      <xdr:col>6</xdr:col>
      <xdr:colOff>990599</xdr:colOff>
      <xdr:row>6</xdr:row>
      <xdr:rowOff>180975</xdr:rowOff>
    </xdr:from>
    <xdr:to>
      <xdr:col>13</xdr:col>
      <xdr:colOff>304799</xdr:colOff>
      <xdr:row>27</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485774</xdr:colOff>
      <xdr:row>6</xdr:row>
      <xdr:rowOff>180975</xdr:rowOff>
    </xdr:from>
    <xdr:to>
      <xdr:col>21</xdr:col>
      <xdr:colOff>590549</xdr:colOff>
      <xdr:row>27</xdr:row>
      <xdr:rowOff>85725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7.xml><?xml version="1.0" encoding="utf-8"?>
<xdr:wsDr xmlns:xdr="http://schemas.openxmlformats.org/drawingml/2006/spreadsheetDrawing" xmlns:a="http://schemas.openxmlformats.org/drawingml/2006/main">
  <xdr:twoCellAnchor>
    <xdr:from>
      <xdr:col>6</xdr:col>
      <xdr:colOff>1438274</xdr:colOff>
      <xdr:row>7</xdr:row>
      <xdr:rowOff>152400</xdr:rowOff>
    </xdr:from>
    <xdr:to>
      <xdr:col>13</xdr:col>
      <xdr:colOff>447674</xdr:colOff>
      <xdr:row>27</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47624</xdr:colOff>
      <xdr:row>7</xdr:row>
      <xdr:rowOff>152399</xdr:rowOff>
    </xdr:from>
    <xdr:to>
      <xdr:col>22</xdr:col>
      <xdr:colOff>323849</xdr:colOff>
      <xdr:row>27</xdr:row>
      <xdr:rowOff>161924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8.xml><?xml version="1.0" encoding="utf-8"?>
<xdr:wsDr xmlns:xdr="http://schemas.openxmlformats.org/drawingml/2006/spreadsheetDrawing" xmlns:a="http://schemas.openxmlformats.org/drawingml/2006/main">
  <xdr:twoCellAnchor>
    <xdr:from>
      <xdr:col>7</xdr:col>
      <xdr:colOff>161924</xdr:colOff>
      <xdr:row>7</xdr:row>
      <xdr:rowOff>38100</xdr:rowOff>
    </xdr:from>
    <xdr:to>
      <xdr:col>13</xdr:col>
      <xdr:colOff>581024</xdr:colOff>
      <xdr:row>28</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247649</xdr:colOff>
      <xdr:row>7</xdr:row>
      <xdr:rowOff>47625</xdr:rowOff>
    </xdr:from>
    <xdr:to>
      <xdr:col>23</xdr:col>
      <xdr:colOff>28574</xdr:colOff>
      <xdr:row>28</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9.xml><?xml version="1.0" encoding="utf-8"?>
<xdr:wsDr xmlns:xdr="http://schemas.openxmlformats.org/drawingml/2006/spreadsheetDrawing" xmlns:a="http://schemas.openxmlformats.org/drawingml/2006/main">
  <xdr:twoCellAnchor>
    <xdr:from>
      <xdr:col>7</xdr:col>
      <xdr:colOff>38099</xdr:colOff>
      <xdr:row>7</xdr:row>
      <xdr:rowOff>95249</xdr:rowOff>
    </xdr:from>
    <xdr:to>
      <xdr:col>14</xdr:col>
      <xdr:colOff>419100</xdr:colOff>
      <xdr:row>28</xdr:row>
      <xdr:rowOff>180974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495299</xdr:colOff>
      <xdr:row>7</xdr:row>
      <xdr:rowOff>95249</xdr:rowOff>
    </xdr:from>
    <xdr:to>
      <xdr:col>23</xdr:col>
      <xdr:colOff>485774</xdr:colOff>
      <xdr:row>29</xdr:row>
      <xdr:rowOff>9524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276225</xdr:colOff>
      <xdr:row>7</xdr:row>
      <xdr:rowOff>66674</xdr:rowOff>
    </xdr:from>
    <xdr:to>
      <xdr:col>11</xdr:col>
      <xdr:colOff>257175</xdr:colOff>
      <xdr:row>29</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352424</xdr:colOff>
      <xdr:row>7</xdr:row>
      <xdr:rowOff>76199</xdr:rowOff>
    </xdr:from>
    <xdr:to>
      <xdr:col>20</xdr:col>
      <xdr:colOff>95249</xdr:colOff>
      <xdr:row>28</xdr:row>
      <xdr:rowOff>180974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0.xml><?xml version="1.0" encoding="utf-8"?>
<xdr:wsDr xmlns:xdr="http://schemas.openxmlformats.org/drawingml/2006/spreadsheetDrawing" xmlns:a="http://schemas.openxmlformats.org/drawingml/2006/main">
  <xdr:twoCellAnchor>
    <xdr:from>
      <xdr:col>7</xdr:col>
      <xdr:colOff>285749</xdr:colOff>
      <xdr:row>9</xdr:row>
      <xdr:rowOff>152399</xdr:rowOff>
    </xdr:from>
    <xdr:to>
      <xdr:col>14</xdr:col>
      <xdr:colOff>466725</xdr:colOff>
      <xdr:row>30</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47624</xdr:colOff>
      <xdr:row>9</xdr:row>
      <xdr:rowOff>161925</xdr:rowOff>
    </xdr:from>
    <xdr:to>
      <xdr:col>24</xdr:col>
      <xdr:colOff>0</xdr:colOff>
      <xdr:row>30</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1.xml><?xml version="1.0" encoding="utf-8"?>
<xdr:wsDr xmlns:xdr="http://schemas.openxmlformats.org/drawingml/2006/spreadsheetDrawing" xmlns:a="http://schemas.openxmlformats.org/drawingml/2006/main">
  <xdr:twoCellAnchor>
    <xdr:from>
      <xdr:col>7</xdr:col>
      <xdr:colOff>47624</xdr:colOff>
      <xdr:row>8</xdr:row>
      <xdr:rowOff>57150</xdr:rowOff>
    </xdr:from>
    <xdr:to>
      <xdr:col>14</xdr:col>
      <xdr:colOff>400050</xdr:colOff>
      <xdr:row>29</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38099</xdr:colOff>
      <xdr:row>8</xdr:row>
      <xdr:rowOff>66675</xdr:rowOff>
    </xdr:from>
    <xdr:to>
      <xdr:col>24</xdr:col>
      <xdr:colOff>142874</xdr:colOff>
      <xdr:row>29</xdr:row>
      <xdr:rowOff>85725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2.xml><?xml version="1.0" encoding="utf-8"?>
<xdr:wsDr xmlns:xdr="http://schemas.openxmlformats.org/drawingml/2006/spreadsheetDrawing" xmlns:a="http://schemas.openxmlformats.org/drawingml/2006/main">
  <xdr:twoCellAnchor>
    <xdr:from>
      <xdr:col>7</xdr:col>
      <xdr:colOff>304800</xdr:colOff>
      <xdr:row>8</xdr:row>
      <xdr:rowOff>0</xdr:rowOff>
    </xdr:from>
    <xdr:to>
      <xdr:col>14</xdr:col>
      <xdr:colOff>457200</xdr:colOff>
      <xdr:row>28</xdr:row>
      <xdr:rowOff>9526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19049</xdr:colOff>
      <xdr:row>8</xdr:row>
      <xdr:rowOff>19049</xdr:rowOff>
    </xdr:from>
    <xdr:to>
      <xdr:col>23</xdr:col>
      <xdr:colOff>504825</xdr:colOff>
      <xdr:row>28</xdr:row>
      <xdr:rowOff>28574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3.xml><?xml version="1.0" encoding="utf-8"?>
<xdr:wsDr xmlns:xdr="http://schemas.openxmlformats.org/drawingml/2006/spreadsheetDrawing" xmlns:a="http://schemas.openxmlformats.org/drawingml/2006/main">
  <xdr:twoCellAnchor>
    <xdr:from>
      <xdr:col>6</xdr:col>
      <xdr:colOff>1228724</xdr:colOff>
      <xdr:row>8</xdr:row>
      <xdr:rowOff>85725</xdr:rowOff>
    </xdr:from>
    <xdr:to>
      <xdr:col>13</xdr:col>
      <xdr:colOff>523875</xdr:colOff>
      <xdr:row>28</xdr:row>
      <xdr:rowOff>180975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581024</xdr:colOff>
      <xdr:row>8</xdr:row>
      <xdr:rowOff>76199</xdr:rowOff>
    </xdr:from>
    <xdr:to>
      <xdr:col>22</xdr:col>
      <xdr:colOff>314325</xdr:colOff>
      <xdr:row>28</xdr:row>
      <xdr:rowOff>152400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4.xml><?xml version="1.0" encoding="utf-8"?>
<xdr:wsDr xmlns:xdr="http://schemas.openxmlformats.org/drawingml/2006/spreadsheetDrawing" xmlns:a="http://schemas.openxmlformats.org/drawingml/2006/main">
  <xdr:twoCellAnchor>
    <xdr:from>
      <xdr:col>7</xdr:col>
      <xdr:colOff>142874</xdr:colOff>
      <xdr:row>7</xdr:row>
      <xdr:rowOff>180974</xdr:rowOff>
    </xdr:from>
    <xdr:to>
      <xdr:col>14</xdr:col>
      <xdr:colOff>9524</xdr:colOff>
      <xdr:row>27</xdr:row>
      <xdr:rowOff>114299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276225</xdr:colOff>
      <xdr:row>7</xdr:row>
      <xdr:rowOff>142874</xdr:rowOff>
    </xdr:from>
    <xdr:to>
      <xdr:col>22</xdr:col>
      <xdr:colOff>523875</xdr:colOff>
      <xdr:row>27</xdr:row>
      <xdr:rowOff>152399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5.xml><?xml version="1.0" encoding="utf-8"?>
<xdr:wsDr xmlns:xdr="http://schemas.openxmlformats.org/drawingml/2006/spreadsheetDrawing" xmlns:a="http://schemas.openxmlformats.org/drawingml/2006/main">
  <xdr:twoCellAnchor>
    <xdr:from>
      <xdr:col>7</xdr:col>
      <xdr:colOff>142875</xdr:colOff>
      <xdr:row>8</xdr:row>
      <xdr:rowOff>123824</xdr:rowOff>
    </xdr:from>
    <xdr:to>
      <xdr:col>14</xdr:col>
      <xdr:colOff>123825</xdr:colOff>
      <xdr:row>30</xdr:row>
      <xdr:rowOff>152400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447674</xdr:colOff>
      <xdr:row>8</xdr:row>
      <xdr:rowOff>142875</xdr:rowOff>
    </xdr:from>
    <xdr:to>
      <xdr:col>23</xdr:col>
      <xdr:colOff>323849</xdr:colOff>
      <xdr:row>30</xdr:row>
      <xdr:rowOff>161925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6.xml><?xml version="1.0" encoding="utf-8"?>
<xdr:wsDr xmlns:xdr="http://schemas.openxmlformats.org/drawingml/2006/spreadsheetDrawing" xmlns:a="http://schemas.openxmlformats.org/drawingml/2006/main">
  <xdr:twoCellAnchor>
    <xdr:from>
      <xdr:col>7</xdr:col>
      <xdr:colOff>95249</xdr:colOff>
      <xdr:row>7</xdr:row>
      <xdr:rowOff>133349</xdr:rowOff>
    </xdr:from>
    <xdr:to>
      <xdr:col>13</xdr:col>
      <xdr:colOff>457199</xdr:colOff>
      <xdr:row>27</xdr:row>
      <xdr:rowOff>9525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600074</xdr:colOff>
      <xdr:row>7</xdr:row>
      <xdr:rowOff>123825</xdr:rowOff>
    </xdr:from>
    <xdr:to>
      <xdr:col>22</xdr:col>
      <xdr:colOff>85725</xdr:colOff>
      <xdr:row>27</xdr:row>
      <xdr:rowOff>9525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7.xml><?xml version="1.0" encoding="utf-8"?>
<xdr:wsDr xmlns:xdr="http://schemas.openxmlformats.org/drawingml/2006/spreadsheetDrawing" xmlns:a="http://schemas.openxmlformats.org/drawingml/2006/main">
  <xdr:twoCellAnchor>
    <xdr:from>
      <xdr:col>7</xdr:col>
      <xdr:colOff>276224</xdr:colOff>
      <xdr:row>10</xdr:row>
      <xdr:rowOff>19050</xdr:rowOff>
    </xdr:from>
    <xdr:to>
      <xdr:col>14</xdr:col>
      <xdr:colOff>152399</xdr:colOff>
      <xdr:row>31</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485774</xdr:colOff>
      <xdr:row>10</xdr:row>
      <xdr:rowOff>0</xdr:rowOff>
    </xdr:from>
    <xdr:to>
      <xdr:col>23</xdr:col>
      <xdr:colOff>323849</xdr:colOff>
      <xdr:row>31</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8.xml><?xml version="1.0" encoding="utf-8"?>
<xdr:wsDr xmlns:xdr="http://schemas.openxmlformats.org/drawingml/2006/spreadsheetDrawing" xmlns:a="http://schemas.openxmlformats.org/drawingml/2006/main">
  <xdr:twoCellAnchor>
    <xdr:from>
      <xdr:col>7</xdr:col>
      <xdr:colOff>276225</xdr:colOff>
      <xdr:row>8</xdr:row>
      <xdr:rowOff>66675</xdr:rowOff>
    </xdr:from>
    <xdr:to>
      <xdr:col>14</xdr:col>
      <xdr:colOff>533400</xdr:colOff>
      <xdr:row>30</xdr:row>
      <xdr:rowOff>171451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257174</xdr:colOff>
      <xdr:row>8</xdr:row>
      <xdr:rowOff>76200</xdr:rowOff>
    </xdr:from>
    <xdr:to>
      <xdr:col>24</xdr:col>
      <xdr:colOff>180975</xdr:colOff>
      <xdr:row>30</xdr:row>
      <xdr:rowOff>152400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9.xml><?xml version="1.0" encoding="utf-8"?>
<xdr:wsDr xmlns:xdr="http://schemas.openxmlformats.org/drawingml/2006/spreadsheetDrawing" xmlns:a="http://schemas.openxmlformats.org/drawingml/2006/main">
  <xdr:twoCellAnchor>
    <xdr:from>
      <xdr:col>6</xdr:col>
      <xdr:colOff>933449</xdr:colOff>
      <xdr:row>7</xdr:row>
      <xdr:rowOff>152400</xdr:rowOff>
    </xdr:from>
    <xdr:to>
      <xdr:col>14</xdr:col>
      <xdr:colOff>76199</xdr:colOff>
      <xdr:row>28</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238125</xdr:colOff>
      <xdr:row>7</xdr:row>
      <xdr:rowOff>133349</xdr:rowOff>
    </xdr:from>
    <xdr:to>
      <xdr:col>23</xdr:col>
      <xdr:colOff>161925</xdr:colOff>
      <xdr:row>28</xdr:row>
      <xdr:rowOff>47624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6</xdr:col>
      <xdr:colOff>314324</xdr:colOff>
      <xdr:row>7</xdr:row>
      <xdr:rowOff>57149</xdr:rowOff>
    </xdr:from>
    <xdr:to>
      <xdr:col>11</xdr:col>
      <xdr:colOff>504824</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561974</xdr:colOff>
      <xdr:row>7</xdr:row>
      <xdr:rowOff>38100</xdr:rowOff>
    </xdr:from>
    <xdr:to>
      <xdr:col>19</xdr:col>
      <xdr:colOff>609599</xdr:colOff>
      <xdr:row>27</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0.xml><?xml version="1.0" encoding="utf-8"?>
<xdr:wsDr xmlns:xdr="http://schemas.openxmlformats.org/drawingml/2006/spreadsheetDrawing" xmlns:a="http://schemas.openxmlformats.org/drawingml/2006/main">
  <xdr:twoCellAnchor>
    <xdr:from>
      <xdr:col>6</xdr:col>
      <xdr:colOff>1295399</xdr:colOff>
      <xdr:row>9</xdr:row>
      <xdr:rowOff>57148</xdr:rowOff>
    </xdr:from>
    <xdr:to>
      <xdr:col>14</xdr:col>
      <xdr:colOff>133350</xdr:colOff>
      <xdr:row>30</xdr:row>
      <xdr:rowOff>76199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333374</xdr:colOff>
      <xdr:row>9</xdr:row>
      <xdr:rowOff>57149</xdr:rowOff>
    </xdr:from>
    <xdr:to>
      <xdr:col>23</xdr:col>
      <xdr:colOff>57149</xdr:colOff>
      <xdr:row>30</xdr:row>
      <xdr:rowOff>104774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1.xml><?xml version="1.0" encoding="utf-8"?>
<xdr:wsDr xmlns:xdr="http://schemas.openxmlformats.org/drawingml/2006/spreadsheetDrawing" xmlns:a="http://schemas.openxmlformats.org/drawingml/2006/main">
  <xdr:twoCellAnchor>
    <xdr:from>
      <xdr:col>7</xdr:col>
      <xdr:colOff>257175</xdr:colOff>
      <xdr:row>8</xdr:row>
      <xdr:rowOff>19049</xdr:rowOff>
    </xdr:from>
    <xdr:to>
      <xdr:col>15</xdr:col>
      <xdr:colOff>0</xdr:colOff>
      <xdr:row>27</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419100</xdr:colOff>
      <xdr:row>8</xdr:row>
      <xdr:rowOff>28575</xdr:rowOff>
    </xdr:from>
    <xdr:to>
      <xdr:col>24</xdr:col>
      <xdr:colOff>0</xdr:colOff>
      <xdr:row>27</xdr:row>
      <xdr:rowOff>142875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2.xml><?xml version="1.0" encoding="utf-8"?>
<xdr:wsDr xmlns:xdr="http://schemas.openxmlformats.org/drawingml/2006/spreadsheetDrawing" xmlns:a="http://schemas.openxmlformats.org/drawingml/2006/main">
  <xdr:twoCellAnchor>
    <xdr:from>
      <xdr:col>7</xdr:col>
      <xdr:colOff>19050</xdr:colOff>
      <xdr:row>7</xdr:row>
      <xdr:rowOff>28575</xdr:rowOff>
    </xdr:from>
    <xdr:to>
      <xdr:col>14</xdr:col>
      <xdr:colOff>95250</xdr:colOff>
      <xdr:row>27</xdr:row>
      <xdr:rowOff>28575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552449</xdr:colOff>
      <xdr:row>7</xdr:row>
      <xdr:rowOff>9525</xdr:rowOff>
    </xdr:from>
    <xdr:to>
      <xdr:col>23</xdr:col>
      <xdr:colOff>180974</xdr:colOff>
      <xdr:row>27</xdr:row>
      <xdr:rowOff>28574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3.xml><?xml version="1.0" encoding="utf-8"?>
<xdr:wsDr xmlns:xdr="http://schemas.openxmlformats.org/drawingml/2006/spreadsheetDrawing" xmlns:a="http://schemas.openxmlformats.org/drawingml/2006/main">
  <xdr:twoCellAnchor>
    <xdr:from>
      <xdr:col>7</xdr:col>
      <xdr:colOff>114299</xdr:colOff>
      <xdr:row>8</xdr:row>
      <xdr:rowOff>95249</xdr:rowOff>
    </xdr:from>
    <xdr:to>
      <xdr:col>14</xdr:col>
      <xdr:colOff>295274</xdr:colOff>
      <xdr:row>29</xdr:row>
      <xdr:rowOff>66674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57149</xdr:colOff>
      <xdr:row>8</xdr:row>
      <xdr:rowOff>114299</xdr:rowOff>
    </xdr:from>
    <xdr:to>
      <xdr:col>23</xdr:col>
      <xdr:colOff>466724</xdr:colOff>
      <xdr:row>29</xdr:row>
      <xdr:rowOff>47624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4.xml><?xml version="1.0" encoding="utf-8"?>
<xdr:wsDr xmlns:xdr="http://schemas.openxmlformats.org/drawingml/2006/spreadsheetDrawing" xmlns:a="http://schemas.openxmlformats.org/drawingml/2006/main">
  <xdr:twoCellAnchor>
    <xdr:from>
      <xdr:col>6</xdr:col>
      <xdr:colOff>1285873</xdr:colOff>
      <xdr:row>9</xdr:row>
      <xdr:rowOff>38098</xdr:rowOff>
    </xdr:from>
    <xdr:to>
      <xdr:col>14</xdr:col>
      <xdr:colOff>104774</xdr:colOff>
      <xdr:row>28</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200024</xdr:colOff>
      <xdr:row>9</xdr:row>
      <xdr:rowOff>9524</xdr:rowOff>
    </xdr:from>
    <xdr:to>
      <xdr:col>22</xdr:col>
      <xdr:colOff>495300</xdr:colOff>
      <xdr:row>28</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5.xml><?xml version="1.0" encoding="utf-8"?>
<xdr:wsDr xmlns:xdr="http://schemas.openxmlformats.org/drawingml/2006/spreadsheetDrawing" xmlns:a="http://schemas.openxmlformats.org/drawingml/2006/main">
  <xdr:twoCellAnchor>
    <xdr:from>
      <xdr:col>7</xdr:col>
      <xdr:colOff>9523</xdr:colOff>
      <xdr:row>7</xdr:row>
      <xdr:rowOff>114299</xdr:rowOff>
    </xdr:from>
    <xdr:to>
      <xdr:col>14</xdr:col>
      <xdr:colOff>466724</xdr:colOff>
      <xdr:row>29</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95250</xdr:colOff>
      <xdr:row>7</xdr:row>
      <xdr:rowOff>104775</xdr:rowOff>
    </xdr:from>
    <xdr:to>
      <xdr:col>23</xdr:col>
      <xdr:colOff>590550</xdr:colOff>
      <xdr:row>29</xdr:row>
      <xdr:rowOff>28575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6.xml><?xml version="1.0" encoding="utf-8"?>
<xdr:wsDr xmlns:xdr="http://schemas.openxmlformats.org/drawingml/2006/spreadsheetDrawing" xmlns:a="http://schemas.openxmlformats.org/drawingml/2006/main">
  <xdr:twoCellAnchor>
    <xdr:from>
      <xdr:col>7</xdr:col>
      <xdr:colOff>76200</xdr:colOff>
      <xdr:row>8</xdr:row>
      <xdr:rowOff>38099</xdr:rowOff>
    </xdr:from>
    <xdr:to>
      <xdr:col>14</xdr:col>
      <xdr:colOff>114300</xdr:colOff>
      <xdr:row>28</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285749</xdr:colOff>
      <xdr:row>8</xdr:row>
      <xdr:rowOff>28575</xdr:rowOff>
    </xdr:from>
    <xdr:to>
      <xdr:col>22</xdr:col>
      <xdr:colOff>485775</xdr:colOff>
      <xdr:row>28</xdr:row>
      <xdr:rowOff>28575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352424</xdr:colOff>
      <xdr:row>7</xdr:row>
      <xdr:rowOff>66674</xdr:rowOff>
    </xdr:from>
    <xdr:to>
      <xdr:col>12</xdr:col>
      <xdr:colOff>171450</xdr:colOff>
      <xdr:row>26</xdr:row>
      <xdr:rowOff>104775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219074</xdr:colOff>
      <xdr:row>7</xdr:row>
      <xdr:rowOff>76200</xdr:rowOff>
    </xdr:from>
    <xdr:to>
      <xdr:col>20</xdr:col>
      <xdr:colOff>419099</xdr:colOff>
      <xdr:row>26</xdr:row>
      <xdr:rowOff>114300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200024</xdr:colOff>
      <xdr:row>7</xdr:row>
      <xdr:rowOff>104774</xdr:rowOff>
    </xdr:from>
    <xdr:to>
      <xdr:col>11</xdr:col>
      <xdr:colOff>476249</xdr:colOff>
      <xdr:row>25</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542925</xdr:colOff>
      <xdr:row>7</xdr:row>
      <xdr:rowOff>104775</xdr:rowOff>
    </xdr:from>
    <xdr:to>
      <xdr:col>19</xdr:col>
      <xdr:colOff>257175</xdr:colOff>
      <xdr:row>25</xdr:row>
      <xdr:rowOff>142875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61.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62.xml.rels><?xml version="1.0" encoding="UTF-8" standalone="yes"?>
<Relationships xmlns="http://schemas.openxmlformats.org/package/2006/relationships"><Relationship Id="rId1" Type="http://schemas.openxmlformats.org/officeDocument/2006/relationships/drawing" Target="../drawings/drawing62.xml"/></Relationships>
</file>

<file path=xl/worksheets/_rels/sheet63.xml.rels><?xml version="1.0" encoding="UTF-8" standalone="yes"?>
<Relationships xmlns="http://schemas.openxmlformats.org/package/2006/relationships"><Relationship Id="rId1" Type="http://schemas.openxmlformats.org/officeDocument/2006/relationships/drawing" Target="../drawings/drawing63.xml"/></Relationships>
</file>

<file path=xl/worksheets/_rels/sheet64.xml.rels><?xml version="1.0" encoding="UTF-8" standalone="yes"?>
<Relationships xmlns="http://schemas.openxmlformats.org/package/2006/relationships"><Relationship Id="rId1" Type="http://schemas.openxmlformats.org/officeDocument/2006/relationships/drawing" Target="../drawings/drawing64.xml"/></Relationships>
</file>

<file path=xl/worksheets/_rels/sheet65.xml.rels><?xml version="1.0" encoding="UTF-8" standalone="yes"?>
<Relationships xmlns="http://schemas.openxmlformats.org/package/2006/relationships"><Relationship Id="rId1" Type="http://schemas.openxmlformats.org/officeDocument/2006/relationships/drawing" Target="../drawings/drawing65.xml"/></Relationships>
</file>

<file path=xl/worksheets/_rels/sheet66.xml.rels><?xml version="1.0" encoding="UTF-8" standalone="yes"?>
<Relationships xmlns="http://schemas.openxmlformats.org/package/2006/relationships"><Relationship Id="rId1" Type="http://schemas.openxmlformats.org/officeDocument/2006/relationships/drawing" Target="../drawings/drawing66.xml"/></Relationships>
</file>

<file path=xl/worksheets/_rels/sheet67.xml.rels><?xml version="1.0" encoding="UTF-8" standalone="yes"?>
<Relationships xmlns="http://schemas.openxmlformats.org/package/2006/relationships"><Relationship Id="rId1" Type="http://schemas.openxmlformats.org/officeDocument/2006/relationships/drawing" Target="../drawings/drawing67.xml"/></Relationships>
</file>

<file path=xl/worksheets/_rels/sheet68.xml.rels><?xml version="1.0" encoding="UTF-8" standalone="yes"?>
<Relationships xmlns="http://schemas.openxmlformats.org/package/2006/relationships"><Relationship Id="rId1" Type="http://schemas.openxmlformats.org/officeDocument/2006/relationships/drawing" Target="../drawings/drawing68.xml"/></Relationships>
</file>

<file path=xl/worksheets/_rels/sheet69.xml.rels><?xml version="1.0" encoding="UTF-8" standalone="yes"?>
<Relationships xmlns="http://schemas.openxmlformats.org/package/2006/relationships"><Relationship Id="rId1" Type="http://schemas.openxmlformats.org/officeDocument/2006/relationships/drawing" Target="../drawings/drawing6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70.xml"/><Relationship Id="rId1" Type="http://schemas.openxmlformats.org/officeDocument/2006/relationships/printerSettings" Target="../printerSettings/printerSettings3.bin"/></Relationships>
</file>

<file path=xl/worksheets/_rels/sheet71.xml.rels><?xml version="1.0" encoding="UTF-8" standalone="yes"?>
<Relationships xmlns="http://schemas.openxmlformats.org/package/2006/relationships"><Relationship Id="rId1" Type="http://schemas.openxmlformats.org/officeDocument/2006/relationships/drawing" Target="../drawings/drawing71.xml"/></Relationships>
</file>

<file path=xl/worksheets/_rels/sheet72.xml.rels><?xml version="1.0" encoding="UTF-8" standalone="yes"?>
<Relationships xmlns="http://schemas.openxmlformats.org/package/2006/relationships"><Relationship Id="rId1" Type="http://schemas.openxmlformats.org/officeDocument/2006/relationships/drawing" Target="../drawings/drawing72.xml"/></Relationships>
</file>

<file path=xl/worksheets/_rels/sheet73.xml.rels><?xml version="1.0" encoding="UTF-8" standalone="yes"?>
<Relationships xmlns="http://schemas.openxmlformats.org/package/2006/relationships"><Relationship Id="rId1" Type="http://schemas.openxmlformats.org/officeDocument/2006/relationships/drawing" Target="../drawings/drawing73.xml"/></Relationships>
</file>

<file path=xl/worksheets/_rels/sheet74.xml.rels><?xml version="1.0" encoding="UTF-8" standalone="yes"?>
<Relationships xmlns="http://schemas.openxmlformats.org/package/2006/relationships"><Relationship Id="rId1" Type="http://schemas.openxmlformats.org/officeDocument/2006/relationships/drawing" Target="../drawings/drawing74.xml"/></Relationships>
</file>

<file path=xl/worksheets/_rels/sheet75.xml.rels><?xml version="1.0" encoding="UTF-8" standalone="yes"?>
<Relationships xmlns="http://schemas.openxmlformats.org/package/2006/relationships"><Relationship Id="rId1" Type="http://schemas.openxmlformats.org/officeDocument/2006/relationships/drawing" Target="../drawings/drawing75.xml"/></Relationships>
</file>

<file path=xl/worksheets/_rels/sheet76.xml.rels><?xml version="1.0" encoding="UTF-8" standalone="yes"?>
<Relationships xmlns="http://schemas.openxmlformats.org/package/2006/relationships"><Relationship Id="rId1" Type="http://schemas.openxmlformats.org/officeDocument/2006/relationships/drawing" Target="../drawings/drawing7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dimension ref="A1:HN112"/>
  <sheetViews>
    <sheetView tabSelected="1" zoomScale="70" zoomScaleNormal="70" workbookViewId="0">
      <pane xSplit="1" topLeftCell="B1" activePane="topRight" state="frozen"/>
      <selection activeCell="A64" sqref="A64"/>
      <selection pane="topRight" activeCell="C1" sqref="C1:C1048576"/>
    </sheetView>
  </sheetViews>
  <sheetFormatPr defaultRowHeight="15"/>
  <cols>
    <col min="1" max="1" width="19.5703125" bestFit="1" customWidth="1"/>
    <col min="2" max="2" width="49.85546875" style="2" customWidth="1"/>
    <col min="3" max="3" width="17.7109375" bestFit="1" customWidth="1"/>
    <col min="4" max="4" width="17.85546875" style="2" bestFit="1" customWidth="1"/>
    <col min="5" max="5" width="17.140625" bestFit="1" customWidth="1"/>
    <col min="6" max="6" width="17.28515625" bestFit="1" customWidth="1"/>
    <col min="7" max="7" width="12.5703125" style="4" customWidth="1"/>
    <col min="8" max="8" width="26.5703125" customWidth="1"/>
    <col min="9" max="9" width="20" bestFit="1" customWidth="1"/>
    <col min="10" max="10" width="19.5703125" bestFit="1" customWidth="1"/>
  </cols>
  <sheetData>
    <row r="1" spans="1:222" ht="29.25" customHeight="1">
      <c r="A1" s="16" t="s">
        <v>87</v>
      </c>
      <c r="B1" s="16" t="s">
        <v>89</v>
      </c>
      <c r="C1" s="16" t="s">
        <v>0</v>
      </c>
      <c r="D1" s="16" t="s">
        <v>88</v>
      </c>
      <c r="E1" s="16" t="s">
        <v>227</v>
      </c>
      <c r="F1" s="16" t="s">
        <v>238</v>
      </c>
      <c r="G1" s="16" t="s">
        <v>359</v>
      </c>
      <c r="H1" s="16" t="s">
        <v>239</v>
      </c>
      <c r="I1" s="16" t="s">
        <v>240</v>
      </c>
      <c r="J1" s="16" t="s">
        <v>241</v>
      </c>
    </row>
    <row r="2" spans="1:222" s="34" customFormat="1" ht="30">
      <c r="A2" s="1" t="s">
        <v>257</v>
      </c>
      <c r="B2" s="20" t="s">
        <v>259</v>
      </c>
      <c r="C2" s="5">
        <f>'sjr204.6(2)_"opt1"'!$C$2</f>
        <v>41115</v>
      </c>
      <c r="D2" s="14">
        <v>0.57638888888888895</v>
      </c>
      <c r="E2" s="10">
        <f>I2-J2</f>
        <v>7.5</v>
      </c>
      <c r="F2" s="10">
        <v>5</v>
      </c>
      <c r="G2" s="10">
        <f>E2/F2</f>
        <v>1.5</v>
      </c>
      <c r="H2" s="10" t="s">
        <v>258</v>
      </c>
      <c r="I2" s="10">
        <v>84</v>
      </c>
      <c r="J2" s="25">
        <v>76.5</v>
      </c>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row>
    <row r="3" spans="1:222" s="34" customFormat="1" ht="60">
      <c r="A3" s="3" t="s">
        <v>12</v>
      </c>
      <c r="B3" s="20" t="s">
        <v>264</v>
      </c>
      <c r="C3" s="5">
        <v>41115</v>
      </c>
      <c r="D3" s="14">
        <v>0.52152777777777781</v>
      </c>
      <c r="E3" s="10">
        <f>I3-J3</f>
        <v>2</v>
      </c>
      <c r="F3" s="10">
        <v>3.5</v>
      </c>
      <c r="G3" s="10">
        <f>E3/F3</f>
        <v>0.5714285714285714</v>
      </c>
      <c r="H3" s="10" t="s">
        <v>258</v>
      </c>
      <c r="I3" s="10">
        <v>83</v>
      </c>
      <c r="J3" s="31">
        <v>81</v>
      </c>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row>
    <row r="4" spans="1:222">
      <c r="A4" s="1" t="s">
        <v>260</v>
      </c>
      <c r="B4" s="3"/>
      <c r="C4" s="5">
        <f>'sjr203.3_"opt 2"'!C$2</f>
        <v>41115</v>
      </c>
      <c r="D4" s="8">
        <f>'sjr203.3_"opt 2"'!D$2</f>
        <v>0.5529398148148148</v>
      </c>
      <c r="E4" s="10">
        <f>'sjr203.3_"opt 2"'!E$2</f>
        <v>12.879999999999995</v>
      </c>
      <c r="F4" s="10">
        <f>'sjr203.3_"opt 2"'!F$2</f>
        <v>20.665999999999997</v>
      </c>
      <c r="G4" s="10">
        <f>E4/F4</f>
        <v>0.62324591115842431</v>
      </c>
      <c r="H4" s="10">
        <f>'sjr203.3_"opt 2"'!G$2</f>
        <v>1682</v>
      </c>
      <c r="I4" s="10">
        <f>'sjr203.3_"opt 2"'!H$2</f>
        <v>81.61</v>
      </c>
      <c r="J4" s="24">
        <f>'sjr203.3_"opt 2"'!I$2</f>
        <v>68.73</v>
      </c>
    </row>
    <row r="5" spans="1:222">
      <c r="A5" s="1" t="s">
        <v>261</v>
      </c>
      <c r="B5" s="3"/>
      <c r="C5" s="5">
        <f>'sjr203.3_"opt1"'!C$2</f>
        <v>41115</v>
      </c>
      <c r="D5" s="8">
        <f>'sjr203.3_"opt1"'!D$2</f>
        <v>0.52406249999999999</v>
      </c>
      <c r="E5" s="10">
        <f>'sjr203.3_"opt1"'!E$2</f>
        <v>12.939999999999998</v>
      </c>
      <c r="F5" s="10">
        <f>'sjr203.3_"opt1"'!F$2</f>
        <v>12.597</v>
      </c>
      <c r="G5" s="10">
        <f>E5/F5</f>
        <v>1.027228705247281</v>
      </c>
      <c r="H5" s="10">
        <f>'sjr203.3_"opt1"'!G$2</f>
        <v>1441</v>
      </c>
      <c r="I5" s="10">
        <f>'sjr203.3_"opt1"'!H$2</f>
        <v>83.41</v>
      </c>
      <c r="J5" s="27">
        <f>'sjr203.3_"opt1"'!I$2</f>
        <v>70.47</v>
      </c>
    </row>
    <row r="6" spans="1:222" s="2" customFormat="1">
      <c r="A6" s="3" t="s">
        <v>59</v>
      </c>
      <c r="B6" s="3"/>
      <c r="C6" s="5">
        <f>esb33.13!C$2</f>
        <v>41122</v>
      </c>
      <c r="D6" s="8">
        <f>esb33.13!D$2</f>
        <v>0.53717592592592589</v>
      </c>
      <c r="E6" s="10">
        <f>esb33.13!E$2</f>
        <v>7.5100000000000051</v>
      </c>
      <c r="F6" s="10">
        <f>esb33.13!F$2</f>
        <v>4.54</v>
      </c>
      <c r="G6" s="10">
        <f>E6/F6</f>
        <v>1.6541850220264329</v>
      </c>
      <c r="H6" s="10">
        <f>esb33.13!G$2</f>
        <v>1272</v>
      </c>
      <c r="I6" s="10">
        <f>esb33.13!H$2</f>
        <v>84.26</v>
      </c>
      <c r="J6" s="25">
        <f>esb33.13!I$2</f>
        <v>76.75</v>
      </c>
    </row>
    <row r="7" spans="1:222">
      <c r="A7" s="3" t="s">
        <v>60</v>
      </c>
      <c r="B7" s="3"/>
      <c r="C7" s="5">
        <f>'esb33.05_"opt2"'!C$2</f>
        <v>41122</v>
      </c>
      <c r="D7" s="8">
        <f>'esb33.05_"opt2"'!D$2</f>
        <v>0.53215277777777781</v>
      </c>
      <c r="E7" s="10">
        <f>'esb33.05_"opt2"'!E$2</f>
        <v>8.9200000000000017</v>
      </c>
      <c r="F7" s="10">
        <f>'esb33.05_"opt2"'!F$2</f>
        <v>6.5640000000000001</v>
      </c>
      <c r="G7" s="10">
        <f>E7/F7</f>
        <v>1.3589274832419258</v>
      </c>
      <c r="H7" s="10">
        <f>'esb33.05_"opt2"'!G$2</f>
        <v>1125</v>
      </c>
      <c r="I7" s="10">
        <f>'esb33.05_"opt2"'!H$2</f>
        <v>84.86</v>
      </c>
      <c r="J7" s="26">
        <f>'esb33.05_"opt2"'!I$2</f>
        <v>75.94</v>
      </c>
    </row>
    <row r="8" spans="1:222">
      <c r="A8" s="3" t="s">
        <v>53</v>
      </c>
      <c r="B8" s="3"/>
      <c r="C8" s="5">
        <f>esb35.15!B$13</f>
        <v>41103</v>
      </c>
      <c r="D8" s="8">
        <f>esb35.15!C$13</f>
        <v>0.5118287037037037</v>
      </c>
      <c r="E8" s="10">
        <f>esb35.15!D$13</f>
        <v>12.379999999999995</v>
      </c>
      <c r="F8" s="10">
        <f>esb35.15!E$13</f>
        <v>3.5540000000000003</v>
      </c>
      <c r="G8" s="10">
        <f>E8/F8</f>
        <v>3.483398987056836</v>
      </c>
      <c r="H8" s="10">
        <f>esb35.15!F$13</f>
        <v>1016.5500000000002</v>
      </c>
      <c r="I8" s="10">
        <f>esb35.15!G$13</f>
        <v>86.46</v>
      </c>
      <c r="J8" s="27">
        <f>esb35.15!H$13</f>
        <v>74.08</v>
      </c>
    </row>
    <row r="9" spans="1:222">
      <c r="A9" s="3" t="s">
        <v>5</v>
      </c>
      <c r="B9" s="3"/>
      <c r="C9" s="5">
        <f>sjr206.99!$B$13</f>
        <v>41102</v>
      </c>
      <c r="D9" s="8">
        <f>sjr206.99!$C$13</f>
        <v>0.58193287037037034</v>
      </c>
      <c r="E9" s="10">
        <f>sjr206.99!$D$13</f>
        <v>20.569999999999993</v>
      </c>
      <c r="F9" s="10">
        <f>sjr206.99!$E$13</f>
        <v>17.776000000000003</v>
      </c>
      <c r="G9" s="10">
        <f>E9/F9</f>
        <v>1.1571782178217815</v>
      </c>
      <c r="H9" s="10">
        <f>sjr206.99!F$13</f>
        <v>1015.2100000000003</v>
      </c>
      <c r="I9" s="10">
        <f>sjr206.99!G$13</f>
        <v>87.86</v>
      </c>
      <c r="J9" s="24">
        <f>sjr206.99!H$13</f>
        <v>67.290000000000006</v>
      </c>
    </row>
    <row r="10" spans="1:222">
      <c r="A10" s="1" t="s">
        <v>334</v>
      </c>
      <c r="B10" s="3"/>
      <c r="C10" s="5">
        <f>sjr192.48opt4new!B$3</f>
        <v>41109</v>
      </c>
      <c r="D10" s="8">
        <f>sjr192.48opt4new!C$3</f>
        <v>0.51056712962962958</v>
      </c>
      <c r="E10" s="10">
        <f>sjr192.48opt4new!D$3</f>
        <v>3.980000000000004</v>
      </c>
      <c r="F10" s="10">
        <f>sjr192.48opt4new!E$3</f>
        <v>3.8040000000000003</v>
      </c>
      <c r="G10" s="10">
        <f>E10/F10</f>
        <v>1.046267087276552</v>
      </c>
      <c r="H10" s="10">
        <f>sjr192.48opt4new!F$3</f>
        <v>989.09</v>
      </c>
      <c r="I10" s="10">
        <f>sjr192.48opt4new!G$3</f>
        <v>79.48</v>
      </c>
      <c r="J10" s="26">
        <f>sjr192.48opt4new!H$3</f>
        <v>75.5</v>
      </c>
    </row>
    <row r="11" spans="1:222">
      <c r="A11" s="3" t="s">
        <v>61</v>
      </c>
      <c r="B11" s="3"/>
      <c r="C11" s="5">
        <f>'esb33.05(2)_"opt1"'!C$2</f>
        <v>41122</v>
      </c>
      <c r="D11" s="8">
        <f>'esb33.05(2)_"opt1"'!D$2</f>
        <v>0.52690972222222221</v>
      </c>
      <c r="E11" s="10">
        <f>'esb33.05(2)_"opt1"'!E$2</f>
        <v>7.2000000000000028</v>
      </c>
      <c r="F11" s="10">
        <f>'esb33.05(2)_"opt1"'!F$2</f>
        <v>3.0590000000000002</v>
      </c>
      <c r="G11" s="10">
        <f>E11/F11</f>
        <v>2.3537103628636817</v>
      </c>
      <c r="H11" s="10">
        <f>'esb33.05(2)_"opt1"'!G$2</f>
        <v>904</v>
      </c>
      <c r="I11" s="10">
        <f>'esb33.05(2)_"opt1"'!H$2</f>
        <v>82.64</v>
      </c>
      <c r="J11" s="26">
        <f>'esb33.05(2)_"opt1"'!I$2</f>
        <v>75.44</v>
      </c>
    </row>
    <row r="12" spans="1:222" ht="78" customHeight="1">
      <c r="A12" s="3" t="s">
        <v>7</v>
      </c>
      <c r="B12" s="3"/>
      <c r="C12" s="5">
        <f>'sjr205.95(2)_"opt1"'!$C$2</f>
        <v>41115</v>
      </c>
      <c r="D12" s="14">
        <f>'sjr205.95(2)_"opt1"'!$D$2</f>
        <v>0.63123842592592594</v>
      </c>
      <c r="E12" s="10">
        <f>'sjr205.95(2)_"opt1"'!$E$2</f>
        <v>9.2900000000000063</v>
      </c>
      <c r="F12" s="10">
        <f>'sjr205.95(2)_"opt1"'!$F$2</f>
        <v>20.887</v>
      </c>
      <c r="G12" s="10">
        <f>E12/F12</f>
        <v>0.44477426150237021</v>
      </c>
      <c r="H12" s="10">
        <f>'sjr205.95(2)_"opt1"'!G$2</f>
        <v>904</v>
      </c>
      <c r="I12" s="10">
        <f>'sjr205.95(2)_"opt1"'!H$2</f>
        <v>85.31</v>
      </c>
      <c r="J12" s="25">
        <f>'sjr205.95(2)_"opt1"'!I$2</f>
        <v>76.02</v>
      </c>
    </row>
    <row r="13" spans="1:222" ht="35.25" customHeight="1">
      <c r="A13" s="3" t="s">
        <v>62</v>
      </c>
      <c r="B13" s="3"/>
      <c r="C13" s="5">
        <f>'esb31.9_"opt1"'!C$2</f>
        <v>41122</v>
      </c>
      <c r="D13" s="8">
        <f>'esb31.9_"opt1"'!D$2</f>
        <v>0.49937499999999996</v>
      </c>
      <c r="E13" s="10">
        <f>'esb31.9_"opt1"'!E$2</f>
        <v>6.9300000000000068</v>
      </c>
      <c r="F13" s="10">
        <f>'esb31.9_"opt1"'!F$2</f>
        <v>14.895000000000001</v>
      </c>
      <c r="G13" s="10">
        <f>E13/F13</f>
        <v>0.46525679758308197</v>
      </c>
      <c r="H13" s="10">
        <f>'esb31.9_"opt1"'!G$2</f>
        <v>690.09999999999991</v>
      </c>
      <c r="I13" s="10">
        <f>'esb31.9_"opt1"'!H$2</f>
        <v>81.400000000000006</v>
      </c>
      <c r="J13" s="27">
        <f>'esb31.9_"opt1"'!I$2</f>
        <v>74.47</v>
      </c>
    </row>
    <row r="14" spans="1:222" s="4" customFormat="1">
      <c r="A14" s="3" t="s">
        <v>76</v>
      </c>
      <c r="B14" s="3"/>
      <c r="C14" s="5">
        <f>'esb29.25(3)_"opt3"'!C$2</f>
        <v>41121</v>
      </c>
      <c r="D14" s="8">
        <f>'esb29.25(3)_"opt3"'!D$2</f>
        <v>0.53689814814814818</v>
      </c>
      <c r="E14" s="10">
        <f>'esb29.25(3)_"opt3"'!E$2</f>
        <v>18.599999999999994</v>
      </c>
      <c r="F14" s="10">
        <f>'esb29.25(3)_"opt3"'!F$2</f>
        <v>13.362</v>
      </c>
      <c r="G14" s="10">
        <f>E14/F14</f>
        <v>1.3920071845532103</v>
      </c>
      <c r="H14" s="10">
        <f>'esb29.25(3)_"opt3"'!G$2</f>
        <v>474.9</v>
      </c>
      <c r="I14" s="10">
        <f>'esb29.25(3)_"opt3"'!H$2</f>
        <v>85.02</v>
      </c>
      <c r="J14" s="24">
        <f>'esb29.25(3)_"opt3"'!I$2</f>
        <v>66.42</v>
      </c>
    </row>
    <row r="15" spans="1:222" s="4" customFormat="1">
      <c r="A15" s="3" t="s">
        <v>58</v>
      </c>
      <c r="B15" s="3"/>
      <c r="C15" s="5">
        <f>esb33.8!C$2</f>
        <v>41122</v>
      </c>
      <c r="D15" s="8">
        <f>esb33.8!D$2</f>
        <v>0.55791666666666673</v>
      </c>
      <c r="E15" s="10">
        <f>esb33.8!E$2</f>
        <v>11.780000000000001</v>
      </c>
      <c r="F15" s="10">
        <f>esb33.8!F$2</f>
        <v>10.883000000000001</v>
      </c>
      <c r="G15" s="10">
        <f>E15/F15</f>
        <v>1.0824221262519527</v>
      </c>
      <c r="H15" s="10">
        <f>esb33.8!G$2</f>
        <v>441</v>
      </c>
      <c r="I15" s="10">
        <f>esb33.8!H$2</f>
        <v>85.38</v>
      </c>
      <c r="J15" s="27">
        <f>esb33.8!I$2</f>
        <v>73.599999999999994</v>
      </c>
    </row>
    <row r="16" spans="1:222" s="34" customFormat="1">
      <c r="A16" s="3" t="s">
        <v>71</v>
      </c>
      <c r="B16" s="3"/>
      <c r="C16" s="5">
        <f>'esb29.7_"esb29.6opt1"'!C$2</f>
        <v>41121</v>
      </c>
      <c r="D16" s="8">
        <f>'esb29.7_"esb29.6opt1"'!D$2</f>
        <v>0.58910879629629631</v>
      </c>
      <c r="E16" s="10">
        <f>'esb29.7_"esb29.6opt1"'!E$2</f>
        <v>13.599999999999994</v>
      </c>
      <c r="F16" s="10">
        <f>'esb29.7_"esb29.6opt1"'!F$2</f>
        <v>5.077</v>
      </c>
      <c r="G16" s="10">
        <f>E16/F16</f>
        <v>2.6787472917077002</v>
      </c>
      <c r="H16" s="10">
        <f>'esb29.7_"esb29.6opt1"'!G$2</f>
        <v>400.6</v>
      </c>
      <c r="I16" s="10">
        <f>'esb29.7_"esb29.6opt1"'!H$2</f>
        <v>89.57</v>
      </c>
      <c r="J16" s="26">
        <f>'esb29.7_"esb29.6opt1"'!I$2</f>
        <v>75.97</v>
      </c>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row>
    <row r="17" spans="1:222" s="34" customFormat="1" ht="62.25" customHeight="1">
      <c r="A17" s="1" t="s">
        <v>331</v>
      </c>
      <c r="B17" s="3"/>
      <c r="C17" s="5">
        <f>'esb34.43_"point90"'!B13</f>
        <v>41103</v>
      </c>
      <c r="D17" s="8">
        <f>'esb34.43_"point90"'!C13</f>
        <v>0.47502314814814817</v>
      </c>
      <c r="E17" s="10">
        <f>'esb34.43_"point90"'!D13</f>
        <v>9.25</v>
      </c>
      <c r="F17" s="10">
        <f>'esb34.43_"point90"'!E13</f>
        <v>4.3929999999999998</v>
      </c>
      <c r="G17" s="10">
        <f>E17/F17</f>
        <v>2.1056225813794676</v>
      </c>
      <c r="H17" s="10">
        <f>'esb34.43_"point90"'!F13</f>
        <v>315.80999999999995</v>
      </c>
      <c r="I17" s="10">
        <f>'esb34.43_"point90"'!G13</f>
        <v>83.98</v>
      </c>
      <c r="J17" s="27">
        <f>'esb34.43_"point90"'!H13</f>
        <v>74.73</v>
      </c>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row>
    <row r="18" spans="1:222" s="34" customFormat="1" ht="35.25" customHeight="1">
      <c r="A18" s="3" t="s">
        <v>52</v>
      </c>
      <c r="B18" s="3"/>
      <c r="C18" s="5">
        <f>'esb35.3(2)'!B$13</f>
        <v>41103</v>
      </c>
      <c r="D18" s="8">
        <f>'esb35.3(2)'!C$13</f>
        <v>0.52452546296296299</v>
      </c>
      <c r="E18" s="10">
        <f>'esb35.3(2)'!D$13</f>
        <v>6.9699999999999989</v>
      </c>
      <c r="F18" s="10">
        <f>'esb35.3(2)'!E$13</f>
        <v>3.915</v>
      </c>
      <c r="G18" s="10">
        <f>E18/F18</f>
        <v>1.7803320561941249</v>
      </c>
      <c r="H18" s="10">
        <f>'esb35.3(2)'!F$13</f>
        <v>287.71000000000004</v>
      </c>
      <c r="I18" s="10">
        <f>'esb35.3(2)'!G$13</f>
        <v>83.35</v>
      </c>
      <c r="J18" s="25">
        <f>'esb35.3(2)'!H$13</f>
        <v>76.38</v>
      </c>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row>
    <row r="19" spans="1:222">
      <c r="A19" s="1" t="s">
        <v>347</v>
      </c>
      <c r="B19" s="3"/>
      <c r="C19" s="5">
        <f>'sjr201.33_"ESB35.6"'!B$13</f>
        <v>41103</v>
      </c>
      <c r="D19" s="8">
        <f>'sjr201.33_"ESB35.6"'!C$13</f>
        <v>0.54068287037037044</v>
      </c>
      <c r="E19" s="10">
        <f>'sjr201.33_"ESB35.6"'!D$13</f>
        <v>13.61999999999999</v>
      </c>
      <c r="F19" s="10">
        <f>'sjr201.33_"ESB35.6"'!E$13</f>
        <v>12.475</v>
      </c>
      <c r="G19" s="10">
        <f>E19/F19</f>
        <v>1.0917835671342677</v>
      </c>
      <c r="H19" s="10">
        <f>'sjr201.33_"ESB35.6"'!F$13</f>
        <v>283.8599999999999</v>
      </c>
      <c r="I19" s="10">
        <f>'sjr201.33_"ESB35.6"'!G$13</f>
        <v>86.27</v>
      </c>
      <c r="J19" s="27">
        <f>'sjr201.33_"ESB35.6"'!H$13</f>
        <v>72.650000000000006</v>
      </c>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row>
    <row r="20" spans="1:222">
      <c r="A20" s="3" t="s">
        <v>4</v>
      </c>
      <c r="B20" s="3"/>
      <c r="C20" s="5">
        <f>sjr211.42!$B$13</f>
        <v>41102</v>
      </c>
      <c r="D20" s="8">
        <f>sjr211.42!$C$13</f>
        <v>0.50996527777777778</v>
      </c>
      <c r="E20" s="10">
        <f>sjr211.42!$D$13</f>
        <v>3.3499999999999943</v>
      </c>
      <c r="F20" s="10">
        <f>sjr211.42!$E$13</f>
        <v>7.0269999999999992</v>
      </c>
      <c r="G20" s="10">
        <f>E20/F20</f>
        <v>0.47673260281770241</v>
      </c>
      <c r="H20" s="10">
        <f>sjr211.42!F$13</f>
        <v>255.76999999999998</v>
      </c>
      <c r="I20" s="10">
        <f>sjr211.42!G$13</f>
        <v>82.28</v>
      </c>
      <c r="J20" s="30">
        <f>sjr211.42!H$13</f>
        <v>78.930000000000007</v>
      </c>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row>
    <row r="21" spans="1:222" s="34" customFormat="1">
      <c r="A21" s="3" t="s">
        <v>11</v>
      </c>
      <c r="B21" s="3"/>
      <c r="C21" s="5">
        <f>'sjr204.6(2)_"opt1"'!$C$2</f>
        <v>41115</v>
      </c>
      <c r="D21" s="14">
        <f>'sjr204.6(2)_"opt1"'!$D$2</f>
        <v>0.585474537037037</v>
      </c>
      <c r="E21" s="10">
        <f>'sjr204.6(2)_"opt1"'!$E$2</f>
        <v>11.240000000000009</v>
      </c>
      <c r="F21" s="10">
        <f>'sjr204.6(2)_"opt1"'!$F$2</f>
        <v>2.109</v>
      </c>
      <c r="G21" s="10">
        <f>E21/F21</f>
        <v>5.3295400663821759</v>
      </c>
      <c r="H21" s="10">
        <f>'sjr204.6(2)_"opt1"'!G$2</f>
        <v>234</v>
      </c>
      <c r="I21" s="10">
        <f>'sjr204.6(2)_"opt1"'!H$2</f>
        <v>87.2</v>
      </c>
      <c r="J21" s="26">
        <f>'sjr204.6(2)_"opt1"'!I$2</f>
        <v>75.959999999999994</v>
      </c>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row>
    <row r="22" spans="1:222" s="4" customFormat="1">
      <c r="A22" s="3" t="s">
        <v>75</v>
      </c>
      <c r="B22" s="3"/>
      <c r="C22" s="5">
        <f>'esb29.25(2)_"opt2"'!C$2</f>
        <v>41121</v>
      </c>
      <c r="D22" s="8">
        <f>'esb29.25(2)_"opt2"'!D$2</f>
        <v>0.53990740740740739</v>
      </c>
      <c r="E22" s="10">
        <f>'esb29.25(2)_"opt2"'!E$2</f>
        <v>13.260000000000005</v>
      </c>
      <c r="F22" s="10">
        <f>'esb29.25(2)_"opt2"'!F$2</f>
        <v>11.417</v>
      </c>
      <c r="G22" s="10">
        <f>E22/F22</f>
        <v>1.1614259437680656</v>
      </c>
      <c r="H22" s="10">
        <f>'esb29.25(2)_"opt2"'!G$2</f>
        <v>227.5</v>
      </c>
      <c r="I22" s="10">
        <f>'esb29.25(2)_"opt2"'!H$2</f>
        <v>83.45</v>
      </c>
      <c r="J22" s="27">
        <f>'esb29.25(2)_"opt2"'!I$2</f>
        <v>70.19</v>
      </c>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row>
    <row r="23" spans="1:222" ht="30">
      <c r="A23" s="3" t="s">
        <v>85</v>
      </c>
      <c r="B23" s="20" t="str">
        <f>'esb22.42(2)_"opt2"'!K2</f>
        <v>near GPS point, ~4.6 m away from GPS point toward left bank</v>
      </c>
      <c r="C23" s="5">
        <f>'esb22.42(2)_"opt2"'!C$2</f>
        <v>41122</v>
      </c>
      <c r="D23" s="8">
        <f>'esb22.42(2)_"opt2"'!D$2</f>
        <v>0.6312268518518519</v>
      </c>
      <c r="E23" s="10">
        <f>'esb22.42(2)_"opt2"'!E$2</f>
        <v>19.019999999999996</v>
      </c>
      <c r="F23" s="10">
        <f>'esb22.42(2)_"opt2"'!F$2</f>
        <v>5.0720000000000001</v>
      </c>
      <c r="G23" s="10">
        <f>E23/F23</f>
        <v>3.7499999999999991</v>
      </c>
      <c r="H23" s="10">
        <f>'esb22.42(2)_"opt2"'!G$2</f>
        <v>226.6</v>
      </c>
      <c r="I23" s="10">
        <f>'esb22.42(2)_"opt2"'!H$2</f>
        <v>92.22</v>
      </c>
      <c r="J23" s="27">
        <f>'esb22.42(2)_"opt2"'!I$2</f>
        <v>73.2</v>
      </c>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row>
    <row r="24" spans="1:222">
      <c r="A24" s="3" t="s">
        <v>26</v>
      </c>
      <c r="B24" s="3"/>
      <c r="C24" s="5">
        <f>'sjr199.47(2)'!C$2</f>
        <v>41114</v>
      </c>
      <c r="D24" s="8">
        <f>'sjr199.47(2)'!D$2</f>
        <v>0.58075231481481482</v>
      </c>
      <c r="E24" s="10">
        <f>'sjr199.47(2)'!E$2</f>
        <v>9.4799999999999898</v>
      </c>
      <c r="F24" s="10">
        <f>'sjr199.47(2)'!F$2</f>
        <v>3.92</v>
      </c>
      <c r="G24" s="10">
        <f>E24/F24</f>
        <v>2.4183673469387728</v>
      </c>
      <c r="H24" s="10">
        <f>'sjr199.47(2)'!G$2</f>
        <v>221</v>
      </c>
      <c r="I24" s="10">
        <f>'sjr199.47(2)'!H$2</f>
        <v>84.52</v>
      </c>
      <c r="J24" s="26">
        <f>'sjr199.47(2)'!I$2</f>
        <v>75.040000000000006</v>
      </c>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row>
    <row r="25" spans="1:222">
      <c r="A25" s="3" t="s">
        <v>63</v>
      </c>
      <c r="B25" s="3"/>
      <c r="C25" s="5">
        <f>'esb31.9(2)_"opt2"'!C$2</f>
        <v>41122</v>
      </c>
      <c r="D25" s="8">
        <f>'esb31.9(2)_"opt2"'!D$2</f>
        <v>0.49517361111111113</v>
      </c>
      <c r="E25" s="10">
        <f>'esb31.9(2)_"opt2"'!E$2</f>
        <v>6.0799999999999983</v>
      </c>
      <c r="F25" s="10">
        <f>'esb31.9(2)_"opt2"'!F$2</f>
        <v>7.28</v>
      </c>
      <c r="G25" s="10">
        <f>E25/F25</f>
        <v>0.83516483516483486</v>
      </c>
      <c r="H25" s="10">
        <f>'esb31.9(2)_"opt2"'!G$2</f>
        <v>217.70000000000005</v>
      </c>
      <c r="I25" s="10">
        <f>'esb31.9(2)_"opt2"'!H$2</f>
        <v>81.89</v>
      </c>
      <c r="J25" s="26">
        <f>'esb31.9(2)_"opt2"'!I$2</f>
        <v>75.81</v>
      </c>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row>
    <row r="26" spans="1:222">
      <c r="A26" s="3" t="s">
        <v>6</v>
      </c>
      <c r="B26" s="3"/>
      <c r="C26" s="5">
        <f>'sjr205.95_"opt2"'!$C$2</f>
        <v>41115</v>
      </c>
      <c r="D26" s="14">
        <f>'sjr205.95_"opt2"'!$D$2</f>
        <v>0.63834490740740735</v>
      </c>
      <c r="E26" s="10">
        <f>'sjr205.95_"opt2"'!$E$2</f>
        <v>10.429999999999993</v>
      </c>
      <c r="F26" s="10">
        <f>'sjr205.95_"opt2"'!$F$2</f>
        <v>14.244999999999999</v>
      </c>
      <c r="G26" s="10">
        <f>E26/F26</f>
        <v>0.73218673218673169</v>
      </c>
      <c r="H26" s="10">
        <f>'sjr205.95_"opt2"'!G$2</f>
        <v>197</v>
      </c>
      <c r="I26" s="10">
        <f>'sjr205.95_"opt2"'!H$2</f>
        <v>85.55</v>
      </c>
      <c r="J26" s="26">
        <f>'sjr205.95_"opt2"'!I$2</f>
        <v>75.12</v>
      </c>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row>
    <row r="27" spans="1:222" s="34" customFormat="1">
      <c r="A27" s="1" t="s">
        <v>340</v>
      </c>
      <c r="B27" s="3"/>
      <c r="C27" s="5">
        <f>sjr194.05opt1!C2</f>
        <v>41110</v>
      </c>
      <c r="D27" s="8">
        <f>sjr194.05opt1!D2</f>
        <v>0.52545138888888887</v>
      </c>
      <c r="E27" s="10">
        <f>sjr194.05opt1!E2</f>
        <v>3.2099999999999937</v>
      </c>
      <c r="F27" s="10">
        <f>sjr194.05opt1!F2</f>
        <v>7.2220000000000004</v>
      </c>
      <c r="G27" s="10">
        <f>E27/F27</f>
        <v>0.44447521462198747</v>
      </c>
      <c r="H27" s="10">
        <f>sjr194.05opt1!G2</f>
        <v>194.5</v>
      </c>
      <c r="I27" s="10">
        <f>sjr194.05opt1!H2</f>
        <v>79.33</v>
      </c>
      <c r="J27" s="25">
        <f>sjr194.05opt1!I2</f>
        <v>76.12</v>
      </c>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row>
    <row r="28" spans="1:222">
      <c r="A28" s="3" t="s">
        <v>47</v>
      </c>
      <c r="B28" s="3"/>
      <c r="C28" s="5">
        <f>'sjr192.48(2)_"opt2"'!B$3</f>
        <v>41109</v>
      </c>
      <c r="D28" s="8">
        <f>'sjr192.48(2)_"opt2"'!C$3</f>
        <v>0.50274305555555554</v>
      </c>
      <c r="E28" s="10">
        <f>'sjr192.48(2)_"opt2"'!D$3</f>
        <v>3.3000000000000114</v>
      </c>
      <c r="F28" s="10">
        <f>'sjr192.48(2)_"opt2"'!E$3</f>
        <v>2.31</v>
      </c>
      <c r="G28" s="10">
        <f>E28/F28</f>
        <v>1.4285714285714335</v>
      </c>
      <c r="H28" s="10">
        <f>'sjr192.48(2)_"opt2"'!F$3</f>
        <v>188.60000000000002</v>
      </c>
      <c r="I28" s="10">
        <f>'sjr192.48(2)_"opt2"'!G$3</f>
        <v>78.87</v>
      </c>
      <c r="J28" s="26">
        <f>'sjr192.48(2)_"opt2"'!H$3</f>
        <v>75.569999999999993</v>
      </c>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row>
    <row r="29" spans="1:222" s="34" customFormat="1">
      <c r="A29" s="3" t="s">
        <v>68</v>
      </c>
      <c r="B29" s="3"/>
      <c r="C29" s="5">
        <f>esb30.4!C$2</f>
        <v>41121</v>
      </c>
      <c r="D29" s="8">
        <f>esb30.4!D$2</f>
        <v>0.63787037037037042</v>
      </c>
      <c r="E29" s="10">
        <f>esb30.4!E$2</f>
        <v>19.97</v>
      </c>
      <c r="F29" s="10">
        <f>esb30.4!F$2</f>
        <v>10.677</v>
      </c>
      <c r="G29" s="10">
        <f>E29/F29</f>
        <v>1.8703755736630139</v>
      </c>
      <c r="H29" s="10">
        <f>esb30.4!G$2</f>
        <v>171.29999999999995</v>
      </c>
      <c r="I29" s="10">
        <f>esb30.4!H$2</f>
        <v>90.95</v>
      </c>
      <c r="J29" s="27">
        <f>esb30.4!I$2</f>
        <v>70.98</v>
      </c>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row>
    <row r="30" spans="1:222">
      <c r="A30" s="1" t="s">
        <v>343</v>
      </c>
      <c r="B30" s="3"/>
      <c r="C30" s="5">
        <f>'sjr195.7_"drivethruup"'!C2</f>
        <v>41110</v>
      </c>
      <c r="D30" s="8">
        <f>'sjr195.7_"drivethruup"'!D2</f>
        <v>0.59395833333333337</v>
      </c>
      <c r="E30" s="10">
        <f>'sjr195.7_"drivethruup"'!E2</f>
        <v>5.9099999999999966</v>
      </c>
      <c r="F30" s="10">
        <f>'sjr195.7_"drivethruup"'!F2</f>
        <v>5.016</v>
      </c>
      <c r="G30" s="10">
        <f>E30/F30</f>
        <v>1.1782296650717696</v>
      </c>
      <c r="H30" s="10">
        <f>'sjr195.7_"drivethruup"'!G2</f>
        <v>167.29999999999995</v>
      </c>
      <c r="I30" s="10">
        <f>'sjr195.7_"drivethruup"'!H2</f>
        <v>82.57</v>
      </c>
      <c r="J30" s="25">
        <f>'sjr195.7_"drivethruup"'!I2</f>
        <v>76.66</v>
      </c>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row>
    <row r="31" spans="1:222">
      <c r="A31" s="3" t="s">
        <v>25</v>
      </c>
      <c r="B31" s="3"/>
      <c r="C31" s="5">
        <f>'sjr199.47_"opt2dwn"'!C$2</f>
        <v>41114</v>
      </c>
      <c r="D31" s="8">
        <f>'sjr199.47_"opt2dwn"'!D$2</f>
        <v>0.5869212962962963</v>
      </c>
      <c r="E31" s="10">
        <f>'sjr199.47_"opt2dwn"'!E$2</f>
        <v>8.9200000000000017</v>
      </c>
      <c r="F31" s="10">
        <f>'sjr199.47_"opt2dwn"'!F$2</f>
        <v>6.4390000000000001</v>
      </c>
      <c r="G31" s="10">
        <f>E31/F31</f>
        <v>1.3853082776828702</v>
      </c>
      <c r="H31" s="10">
        <f>'sjr199.47_"opt2dwn"'!G$2</f>
        <v>159.60000000000002</v>
      </c>
      <c r="I31" s="10">
        <f>'sjr199.47_"opt2dwn"'!H$2</f>
        <v>85.54</v>
      </c>
      <c r="J31" s="25">
        <f>'sjr199.47_"opt2dwn"'!I$2</f>
        <v>76.62</v>
      </c>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c r="DE31" s="17"/>
      <c r="DF31" s="17"/>
      <c r="DG31" s="17"/>
      <c r="DH31" s="17"/>
      <c r="DI31" s="17"/>
      <c r="DJ31" s="17"/>
      <c r="DK31" s="17"/>
      <c r="DL31" s="17"/>
      <c r="DM31" s="17"/>
      <c r="DN31" s="17"/>
      <c r="DO31" s="17"/>
      <c r="DP31" s="17"/>
      <c r="DQ31" s="17"/>
      <c r="DR31" s="17"/>
      <c r="DS31" s="17"/>
      <c r="DT31" s="17"/>
      <c r="DU31" s="17"/>
      <c r="DV31" s="17"/>
      <c r="DW31" s="17"/>
      <c r="DX31" s="17"/>
      <c r="DY31" s="17"/>
      <c r="DZ31" s="17"/>
      <c r="EA31" s="17"/>
      <c r="EB31" s="17"/>
      <c r="EC31" s="17"/>
      <c r="ED31" s="17"/>
      <c r="EE31" s="17"/>
      <c r="EF31" s="17"/>
      <c r="EG31" s="17"/>
      <c r="EH31" s="17"/>
      <c r="EI31" s="17"/>
      <c r="EJ31" s="17"/>
      <c r="EK31" s="17"/>
      <c r="EL31" s="17"/>
      <c r="EM31" s="17"/>
      <c r="EN31" s="17"/>
      <c r="EO31" s="17"/>
      <c r="EP31" s="17"/>
      <c r="EQ31" s="17"/>
      <c r="ER31" s="17"/>
      <c r="ES31" s="17"/>
      <c r="ET31" s="17"/>
      <c r="EU31" s="17"/>
      <c r="EV31" s="17"/>
      <c r="EW31" s="17"/>
      <c r="EX31" s="17"/>
      <c r="EY31" s="17"/>
      <c r="EZ31" s="17"/>
      <c r="FA31" s="17"/>
      <c r="FB31" s="17"/>
      <c r="FC31" s="17"/>
      <c r="FD31" s="17"/>
      <c r="FE31" s="17"/>
      <c r="FF31" s="17"/>
      <c r="FG31" s="17"/>
      <c r="FH31" s="17"/>
      <c r="FI31" s="17"/>
      <c r="FJ31" s="17"/>
      <c r="FK31" s="17"/>
      <c r="FL31" s="17"/>
      <c r="FM31" s="17"/>
      <c r="FN31" s="17"/>
      <c r="FO31" s="17"/>
      <c r="FP31" s="17"/>
      <c r="FQ31" s="17"/>
      <c r="FR31" s="17"/>
      <c r="FS31" s="17"/>
      <c r="FT31" s="17"/>
      <c r="FU31" s="17"/>
      <c r="FV31" s="17"/>
      <c r="FW31" s="17"/>
      <c r="FX31" s="17"/>
      <c r="FY31" s="17"/>
      <c r="FZ31" s="17"/>
      <c r="GA31" s="17"/>
      <c r="GB31" s="17"/>
      <c r="GC31" s="17"/>
      <c r="GD31" s="17"/>
      <c r="GE31" s="17"/>
      <c r="GF31" s="17"/>
      <c r="GG31" s="17"/>
      <c r="GH31" s="17"/>
      <c r="GI31" s="17"/>
      <c r="GJ31" s="17"/>
      <c r="GK31" s="17"/>
      <c r="GL31" s="17"/>
      <c r="GM31" s="17"/>
      <c r="GN31" s="17"/>
      <c r="GO31" s="17"/>
      <c r="GP31" s="17"/>
      <c r="GQ31" s="17"/>
      <c r="GR31" s="17"/>
      <c r="GS31" s="17"/>
      <c r="GT31" s="17"/>
      <c r="GU31" s="17"/>
      <c r="GV31" s="17"/>
      <c r="GW31" s="17"/>
      <c r="GX31" s="17"/>
      <c r="GY31" s="17"/>
      <c r="GZ31" s="17"/>
      <c r="HA31" s="17"/>
      <c r="HB31" s="17"/>
      <c r="HC31" s="17"/>
      <c r="HD31" s="17"/>
      <c r="HE31" s="17"/>
      <c r="HF31" s="17"/>
      <c r="HG31" s="17"/>
      <c r="HH31" s="17"/>
      <c r="HI31" s="17"/>
      <c r="HJ31" s="17"/>
      <c r="HK31" s="17"/>
      <c r="HL31" s="17"/>
      <c r="HM31" s="17"/>
      <c r="HN31" s="17"/>
    </row>
    <row r="32" spans="1:222">
      <c r="A32" s="3" t="s">
        <v>10</v>
      </c>
      <c r="B32" s="3"/>
      <c r="C32" s="5">
        <f>'sjr204.6_"opt2"'!$C$2</f>
        <v>41115</v>
      </c>
      <c r="D32" s="14">
        <f>'sjr204.6_"opt2"'!$D$2</f>
        <v>0.59548611111111105</v>
      </c>
      <c r="E32" s="10">
        <f>'sjr204.6_"opt2"'!$E$2</f>
        <v>8.8499999999999943</v>
      </c>
      <c r="F32" s="10">
        <f>'sjr204.6_"opt2"'!$F$2</f>
        <v>13.514000000000001</v>
      </c>
      <c r="G32" s="10">
        <f>E32/F32</f>
        <v>0.65487642444871941</v>
      </c>
      <c r="H32" s="10">
        <f>'sjr204.6_"opt2"'!G$2</f>
        <v>145</v>
      </c>
      <c r="I32" s="10">
        <f>'sjr204.6_"opt2"'!H$2</f>
        <v>84.91</v>
      </c>
      <c r="J32" s="25">
        <f>'sjr204.6_"opt2"'!I$2</f>
        <v>76.06</v>
      </c>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c r="DE32" s="17"/>
      <c r="DF32" s="17"/>
      <c r="DG32" s="17"/>
      <c r="DH32" s="17"/>
      <c r="DI32" s="17"/>
      <c r="DJ32" s="17"/>
      <c r="DK32" s="17"/>
      <c r="DL32" s="17"/>
      <c r="DM32" s="17"/>
      <c r="DN32" s="17"/>
      <c r="DO32" s="17"/>
      <c r="DP32" s="17"/>
      <c r="DQ32" s="17"/>
      <c r="DR32" s="17"/>
      <c r="DS32" s="17"/>
      <c r="DT32" s="17"/>
      <c r="DU32" s="17"/>
      <c r="DV32" s="17"/>
      <c r="DW32" s="17"/>
      <c r="DX32" s="17"/>
      <c r="DY32" s="17"/>
      <c r="DZ32" s="17"/>
      <c r="EA32" s="17"/>
      <c r="EB32" s="17"/>
      <c r="EC32" s="17"/>
      <c r="ED32" s="17"/>
      <c r="EE32" s="17"/>
      <c r="EF32" s="17"/>
      <c r="EG32" s="17"/>
      <c r="EH32" s="17"/>
      <c r="EI32" s="17"/>
      <c r="EJ32" s="17"/>
      <c r="EK32" s="17"/>
      <c r="EL32" s="17"/>
      <c r="EM32" s="17"/>
      <c r="EN32" s="17"/>
      <c r="EO32" s="17"/>
      <c r="EP32" s="17"/>
      <c r="EQ32" s="17"/>
      <c r="ER32" s="17"/>
      <c r="ES32" s="17"/>
      <c r="ET32" s="17"/>
      <c r="EU32" s="17"/>
      <c r="EV32" s="17"/>
      <c r="EW32" s="17"/>
      <c r="EX32" s="17"/>
      <c r="EY32" s="17"/>
      <c r="EZ32" s="17"/>
      <c r="FA32" s="17"/>
      <c r="FB32" s="17"/>
      <c r="FC32" s="17"/>
      <c r="FD32" s="17"/>
      <c r="FE32" s="17"/>
      <c r="FF32" s="17"/>
      <c r="FG32" s="17"/>
      <c r="FH32" s="17"/>
      <c r="FI32" s="17"/>
      <c r="FJ32" s="17"/>
      <c r="FK32" s="17"/>
      <c r="FL32" s="17"/>
      <c r="FM32" s="17"/>
      <c r="FN32" s="17"/>
      <c r="FO32" s="17"/>
      <c r="FP32" s="17"/>
      <c r="FQ32" s="17"/>
      <c r="FR32" s="17"/>
      <c r="FS32" s="17"/>
      <c r="FT32" s="17"/>
      <c r="FU32" s="17"/>
      <c r="FV32" s="17"/>
      <c r="FW32" s="17"/>
      <c r="FX32" s="17"/>
      <c r="FY32" s="17"/>
      <c r="FZ32" s="17"/>
      <c r="GA32" s="17"/>
      <c r="GB32" s="17"/>
      <c r="GC32" s="17"/>
      <c r="GD32" s="17"/>
      <c r="GE32" s="17"/>
      <c r="GF32" s="17"/>
      <c r="GG32" s="17"/>
      <c r="GH32" s="17"/>
      <c r="GI32" s="17"/>
      <c r="GJ32" s="17"/>
      <c r="GK32" s="17"/>
      <c r="GL32" s="17"/>
      <c r="GM32" s="17"/>
      <c r="GN32" s="17"/>
      <c r="GO32" s="17"/>
      <c r="GP32" s="17"/>
      <c r="GQ32" s="17"/>
      <c r="GR32" s="17"/>
      <c r="GS32" s="17"/>
      <c r="GT32" s="17"/>
      <c r="GU32" s="17"/>
      <c r="GV32" s="17"/>
      <c r="GW32" s="17"/>
      <c r="GX32" s="17"/>
      <c r="GY32" s="17"/>
      <c r="GZ32" s="17"/>
      <c r="HA32" s="17"/>
      <c r="HB32" s="17"/>
      <c r="HC32" s="17"/>
      <c r="HD32" s="17"/>
      <c r="HE32" s="17"/>
      <c r="HF32" s="17"/>
      <c r="HG32" s="17"/>
      <c r="HH32" s="17"/>
      <c r="HI32" s="17"/>
      <c r="HJ32" s="17"/>
      <c r="HK32" s="17"/>
      <c r="HL32" s="17"/>
      <c r="HM32" s="17"/>
      <c r="HN32" s="17"/>
    </row>
    <row r="33" spans="1:222">
      <c r="A33" s="1" t="s">
        <v>344</v>
      </c>
      <c r="B33" s="3"/>
      <c r="C33" s="5">
        <f>'sjr198.23_"sjr198.5"'!C$2</f>
        <v>41114</v>
      </c>
      <c r="D33" s="8">
        <f>'sjr198.23_"sjr198.5"'!D$2</f>
        <v>0.53555555555555556</v>
      </c>
      <c r="E33" s="10">
        <f>'sjr198.23_"sjr198.5"'!E$2</f>
        <v>6.1599999999999966</v>
      </c>
      <c r="F33" s="10">
        <f>'sjr198.23_"sjr198.5"'!F$2</f>
        <v>4.8950000000000005</v>
      </c>
      <c r="G33" s="10">
        <f>E33/F33</f>
        <v>1.2584269662921339</v>
      </c>
      <c r="H33" s="10">
        <f>'sjr198.23_"sjr198.5"'!G$2</f>
        <v>140.79999999999995</v>
      </c>
      <c r="I33" s="10">
        <f>'sjr198.23_"sjr198.5"'!H$2</f>
        <v>82.71</v>
      </c>
      <c r="J33" s="25">
        <f>'sjr198.23_"sjr198.5"'!I$2</f>
        <v>76.55</v>
      </c>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c r="DE33" s="17"/>
      <c r="DF33" s="17"/>
      <c r="DG33" s="17"/>
      <c r="DH33" s="17"/>
      <c r="DI33" s="17"/>
      <c r="DJ33" s="17"/>
      <c r="DK33" s="17"/>
      <c r="DL33" s="17"/>
      <c r="DM33" s="17"/>
      <c r="DN33" s="17"/>
      <c r="DO33" s="17"/>
      <c r="DP33" s="17"/>
      <c r="DQ33" s="17"/>
      <c r="DR33" s="17"/>
      <c r="DS33" s="17"/>
      <c r="DT33" s="17"/>
      <c r="DU33" s="17"/>
      <c r="DV33" s="17"/>
      <c r="DW33" s="17"/>
      <c r="DX33" s="17"/>
      <c r="DY33" s="17"/>
      <c r="DZ33" s="17"/>
      <c r="EA33" s="17"/>
      <c r="EB33" s="17"/>
      <c r="EC33" s="17"/>
      <c r="ED33" s="17"/>
      <c r="EE33" s="17"/>
      <c r="EF33" s="17"/>
      <c r="EG33" s="17"/>
      <c r="EH33" s="17"/>
      <c r="EI33" s="17"/>
      <c r="EJ33" s="17"/>
      <c r="EK33" s="17"/>
      <c r="EL33" s="17"/>
      <c r="EM33" s="17"/>
      <c r="EN33" s="17"/>
      <c r="EO33" s="17"/>
      <c r="EP33" s="17"/>
      <c r="EQ33" s="17"/>
      <c r="ER33" s="17"/>
      <c r="ES33" s="17"/>
      <c r="ET33" s="17"/>
      <c r="EU33" s="17"/>
      <c r="EV33" s="17"/>
      <c r="EW33" s="17"/>
      <c r="EX33" s="17"/>
      <c r="EY33" s="17"/>
      <c r="EZ33" s="17"/>
      <c r="FA33" s="17"/>
      <c r="FB33" s="17"/>
      <c r="FC33" s="17"/>
      <c r="FD33" s="17"/>
      <c r="FE33" s="17"/>
      <c r="FF33" s="17"/>
      <c r="FG33" s="17"/>
      <c r="FH33" s="17"/>
      <c r="FI33" s="17"/>
      <c r="FJ33" s="17"/>
      <c r="FK33" s="17"/>
      <c r="FL33" s="17"/>
      <c r="FM33" s="17"/>
      <c r="FN33" s="17"/>
      <c r="FO33" s="17"/>
      <c r="FP33" s="17"/>
      <c r="FQ33" s="17"/>
      <c r="FR33" s="17"/>
      <c r="FS33" s="17"/>
      <c r="FT33" s="17"/>
      <c r="FU33" s="17"/>
      <c r="FV33" s="17"/>
      <c r="FW33" s="17"/>
      <c r="FX33" s="17"/>
      <c r="FY33" s="17"/>
      <c r="FZ33" s="17"/>
      <c r="GA33" s="17"/>
      <c r="GB33" s="17"/>
      <c r="GC33" s="17"/>
      <c r="GD33" s="17"/>
      <c r="GE33" s="17"/>
      <c r="GF33" s="17"/>
      <c r="GG33" s="17"/>
      <c r="GH33" s="17"/>
      <c r="GI33" s="17"/>
      <c r="GJ33" s="17"/>
      <c r="GK33" s="17"/>
      <c r="GL33" s="17"/>
      <c r="GM33" s="17"/>
      <c r="GN33" s="17"/>
      <c r="GO33" s="17"/>
      <c r="GP33" s="17"/>
      <c r="GQ33" s="17"/>
      <c r="GR33" s="17"/>
      <c r="GS33" s="17"/>
      <c r="GT33" s="17"/>
      <c r="GU33" s="17"/>
      <c r="GV33" s="17"/>
      <c r="GW33" s="17"/>
      <c r="GX33" s="17"/>
      <c r="GY33" s="17"/>
      <c r="GZ33" s="17"/>
      <c r="HA33" s="17"/>
      <c r="HB33" s="17"/>
      <c r="HC33" s="17"/>
      <c r="HD33" s="17"/>
      <c r="HE33" s="17"/>
      <c r="HF33" s="17"/>
      <c r="HG33" s="17"/>
      <c r="HH33" s="17"/>
      <c r="HI33" s="17"/>
      <c r="HJ33" s="17"/>
      <c r="HK33" s="17"/>
      <c r="HL33" s="17"/>
      <c r="HM33" s="17"/>
      <c r="HN33" s="17"/>
    </row>
    <row r="34" spans="1:222" s="4" customFormat="1">
      <c r="A34" s="1" t="s">
        <v>342</v>
      </c>
      <c r="B34" s="3"/>
      <c r="C34" s="5">
        <f>sjr195.1opt1!C$2</f>
        <v>41110</v>
      </c>
      <c r="D34" s="8">
        <f>sjr195.1opt1!D$2</f>
        <v>0.56376157407407412</v>
      </c>
      <c r="E34" s="10">
        <f>sjr195.1opt1!E$2</f>
        <v>3.3900000000000006</v>
      </c>
      <c r="F34" s="10">
        <f>sjr195.1opt1!F$2</f>
        <v>5.1109999999999998</v>
      </c>
      <c r="G34" s="10">
        <f>E34/F34</f>
        <v>0.66327528859323048</v>
      </c>
      <c r="H34" s="10">
        <f>sjr195.1opt1!G$2</f>
        <v>139.89999999999998</v>
      </c>
      <c r="I34" s="10">
        <f>sjr195.1opt1!H$2</f>
        <v>80.849999999999994</v>
      </c>
      <c r="J34" s="28">
        <f>sjr195.1opt1!I$2</f>
        <v>77.459999999999994</v>
      </c>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c r="DE34" s="17"/>
      <c r="DF34" s="17"/>
      <c r="DG34" s="17"/>
      <c r="DH34" s="17"/>
      <c r="DI34" s="17"/>
      <c r="DJ34" s="17"/>
      <c r="DK34" s="17"/>
      <c r="DL34" s="17"/>
      <c r="DM34" s="17"/>
      <c r="DN34" s="17"/>
      <c r="DO34" s="17"/>
      <c r="DP34" s="17"/>
      <c r="DQ34" s="17"/>
      <c r="DR34" s="17"/>
      <c r="DS34" s="17"/>
      <c r="DT34" s="17"/>
      <c r="DU34" s="17"/>
      <c r="DV34" s="17"/>
      <c r="DW34" s="17"/>
      <c r="DX34" s="17"/>
      <c r="DY34" s="17"/>
      <c r="DZ34" s="17"/>
      <c r="EA34" s="17"/>
      <c r="EB34" s="17"/>
      <c r="EC34" s="17"/>
      <c r="ED34" s="17"/>
      <c r="EE34" s="17"/>
      <c r="EF34" s="17"/>
      <c r="EG34" s="17"/>
      <c r="EH34" s="17"/>
      <c r="EI34" s="17"/>
      <c r="EJ34" s="17"/>
      <c r="EK34" s="17"/>
      <c r="EL34" s="17"/>
      <c r="EM34" s="17"/>
      <c r="EN34" s="17"/>
      <c r="EO34" s="17"/>
      <c r="EP34" s="17"/>
      <c r="EQ34" s="17"/>
      <c r="ER34" s="17"/>
      <c r="ES34" s="17"/>
      <c r="ET34" s="17"/>
      <c r="EU34" s="17"/>
      <c r="EV34" s="17"/>
      <c r="EW34" s="17"/>
      <c r="EX34" s="17"/>
      <c r="EY34" s="17"/>
      <c r="EZ34" s="17"/>
      <c r="FA34" s="17"/>
      <c r="FB34" s="17"/>
      <c r="FC34" s="17"/>
      <c r="FD34" s="17"/>
      <c r="FE34" s="17"/>
      <c r="FF34" s="17"/>
      <c r="FG34" s="17"/>
      <c r="FH34" s="17"/>
      <c r="FI34" s="17"/>
      <c r="FJ34" s="17"/>
      <c r="FK34" s="17"/>
      <c r="FL34" s="17"/>
      <c r="FM34" s="17"/>
      <c r="FN34" s="17"/>
      <c r="FO34" s="17"/>
      <c r="FP34" s="17"/>
      <c r="FQ34" s="17"/>
      <c r="FR34" s="17"/>
      <c r="FS34" s="17"/>
      <c r="FT34" s="17"/>
      <c r="FU34" s="17"/>
      <c r="FV34" s="17"/>
      <c r="FW34" s="17"/>
      <c r="FX34" s="17"/>
      <c r="FY34" s="17"/>
      <c r="FZ34" s="17"/>
      <c r="GA34" s="17"/>
      <c r="GB34" s="17"/>
      <c r="GC34" s="17"/>
      <c r="GD34" s="17"/>
      <c r="GE34" s="17"/>
      <c r="GF34" s="17"/>
      <c r="GG34" s="17"/>
      <c r="GH34" s="17"/>
      <c r="GI34" s="17"/>
      <c r="GJ34" s="17"/>
      <c r="GK34" s="17"/>
      <c r="GL34" s="17"/>
      <c r="GM34" s="17"/>
      <c r="GN34" s="17"/>
      <c r="GO34" s="17"/>
      <c r="GP34" s="17"/>
      <c r="GQ34" s="17"/>
      <c r="GR34" s="17"/>
      <c r="GS34" s="17"/>
      <c r="GT34" s="17"/>
      <c r="GU34" s="17"/>
      <c r="GV34" s="17"/>
      <c r="GW34" s="17"/>
      <c r="GX34" s="17"/>
      <c r="GY34" s="17"/>
      <c r="GZ34" s="17"/>
      <c r="HA34" s="17"/>
      <c r="HB34" s="17"/>
      <c r="HC34" s="17"/>
      <c r="HD34" s="17"/>
      <c r="HE34" s="17"/>
      <c r="HF34" s="17"/>
      <c r="HG34" s="17"/>
      <c r="HH34" s="17"/>
      <c r="HI34" s="17"/>
      <c r="HJ34" s="17"/>
      <c r="HK34" s="17"/>
      <c r="HL34" s="17"/>
      <c r="HM34" s="17"/>
      <c r="HN34" s="17"/>
    </row>
    <row r="35" spans="1:222" s="4" customFormat="1">
      <c r="A35" s="3" t="s">
        <v>69</v>
      </c>
      <c r="B35" s="3"/>
      <c r="C35" s="5">
        <f>'esb29.88_"opt1"'!C$2</f>
        <v>41121</v>
      </c>
      <c r="D35" s="8">
        <f>'esb29.88_"opt1"'!D$2</f>
        <v>0.61932870370370374</v>
      </c>
      <c r="E35" s="10">
        <f>'esb29.88_"opt1"'!E$2</f>
        <v>11.790000000000006</v>
      </c>
      <c r="F35" s="10">
        <f>'esb29.88_"opt1"'!F$2</f>
        <v>2.391</v>
      </c>
      <c r="G35" s="10">
        <f>E35/F35</f>
        <v>4.9309912170639922</v>
      </c>
      <c r="H35" s="10">
        <f>'esb29.88_"opt1"'!G$2</f>
        <v>135</v>
      </c>
      <c r="I35" s="10">
        <f>'esb29.88_"opt1"'!H$2</f>
        <v>89.28</v>
      </c>
      <c r="J35" s="28">
        <f>'esb29.88_"opt1"'!I$2</f>
        <v>77.489999999999995</v>
      </c>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c r="DE35" s="17"/>
      <c r="DF35" s="17"/>
      <c r="DG35" s="17"/>
      <c r="DH35" s="17"/>
      <c r="DI35" s="17"/>
      <c r="DJ35" s="17"/>
      <c r="DK35" s="17"/>
      <c r="DL35" s="17"/>
      <c r="DM35" s="17"/>
      <c r="DN35" s="17"/>
      <c r="DO35" s="17"/>
      <c r="DP35" s="17"/>
      <c r="DQ35" s="17"/>
      <c r="DR35" s="17"/>
      <c r="DS35" s="17"/>
      <c r="DT35" s="17"/>
      <c r="DU35" s="17"/>
      <c r="DV35" s="17"/>
      <c r="DW35" s="17"/>
      <c r="DX35" s="17"/>
      <c r="DY35" s="17"/>
      <c r="DZ35" s="17"/>
      <c r="EA35" s="17"/>
      <c r="EB35" s="17"/>
      <c r="EC35" s="17"/>
      <c r="ED35" s="17"/>
      <c r="EE35" s="17"/>
      <c r="EF35" s="17"/>
      <c r="EG35" s="17"/>
      <c r="EH35" s="17"/>
      <c r="EI35" s="17"/>
      <c r="EJ35" s="17"/>
      <c r="EK35" s="17"/>
      <c r="EL35" s="17"/>
      <c r="EM35" s="17"/>
      <c r="EN35" s="17"/>
      <c r="EO35" s="17"/>
      <c r="EP35" s="17"/>
      <c r="EQ35" s="17"/>
      <c r="ER35" s="17"/>
      <c r="ES35" s="17"/>
      <c r="ET35" s="17"/>
      <c r="EU35" s="17"/>
      <c r="EV35" s="17"/>
      <c r="EW35" s="17"/>
      <c r="EX35" s="17"/>
      <c r="EY35" s="17"/>
      <c r="EZ35" s="17"/>
      <c r="FA35" s="17"/>
      <c r="FB35" s="17"/>
      <c r="FC35" s="17"/>
      <c r="FD35" s="17"/>
      <c r="FE35" s="17"/>
      <c r="FF35" s="17"/>
      <c r="FG35" s="17"/>
      <c r="FH35" s="17"/>
      <c r="FI35" s="17"/>
      <c r="FJ35" s="17"/>
      <c r="FK35" s="17"/>
      <c r="FL35" s="17"/>
      <c r="FM35" s="17"/>
      <c r="FN35" s="17"/>
      <c r="FO35" s="17"/>
      <c r="FP35" s="17"/>
      <c r="FQ35" s="17"/>
      <c r="FR35" s="17"/>
      <c r="FS35" s="17"/>
      <c r="FT35" s="17"/>
      <c r="FU35" s="17"/>
      <c r="FV35" s="17"/>
      <c r="FW35" s="17"/>
      <c r="FX35" s="17"/>
      <c r="FY35" s="17"/>
      <c r="FZ35" s="17"/>
      <c r="GA35" s="17"/>
      <c r="GB35" s="17"/>
      <c r="GC35" s="17"/>
      <c r="GD35" s="17"/>
      <c r="GE35" s="17"/>
      <c r="GF35" s="17"/>
      <c r="GG35" s="17"/>
      <c r="GH35" s="17"/>
      <c r="GI35" s="17"/>
      <c r="GJ35" s="17"/>
      <c r="GK35" s="17"/>
      <c r="GL35" s="17"/>
      <c r="GM35" s="17"/>
      <c r="GN35" s="17"/>
      <c r="GO35" s="17"/>
      <c r="GP35" s="17"/>
      <c r="GQ35" s="17"/>
      <c r="GR35" s="17"/>
      <c r="GS35" s="17"/>
      <c r="GT35" s="17"/>
      <c r="GU35" s="17"/>
      <c r="GV35" s="17"/>
      <c r="GW35" s="17"/>
      <c r="GX35" s="17"/>
      <c r="GY35" s="17"/>
      <c r="GZ35" s="17"/>
      <c r="HA35" s="17"/>
      <c r="HB35" s="17"/>
      <c r="HC35" s="17"/>
      <c r="HD35" s="17"/>
      <c r="HE35" s="17"/>
      <c r="HF35" s="17"/>
      <c r="HG35" s="17"/>
      <c r="HH35" s="17"/>
      <c r="HI35" s="17"/>
      <c r="HJ35" s="17"/>
      <c r="HK35" s="17"/>
      <c r="HL35" s="17"/>
      <c r="HM35" s="17"/>
      <c r="HN35" s="17"/>
    </row>
    <row r="36" spans="1:222" s="4" customFormat="1">
      <c r="A36" s="1" t="s">
        <v>333</v>
      </c>
      <c r="B36" s="3"/>
      <c r="C36" s="5">
        <f>'sjr191.89_"sjrunknown1"'!B$3</f>
        <v>41109</v>
      </c>
      <c r="D36" s="8">
        <f>'sjr191.89_"sjrunknown1"'!C$3</f>
        <v>0.52487268518518515</v>
      </c>
      <c r="E36" s="10">
        <f>'sjr191.89_"sjrunknown1"'!D$3</f>
        <v>6.3900000000000006</v>
      </c>
      <c r="F36" s="10">
        <f>'sjr191.89_"sjrunknown1"'!E$3</f>
        <v>4.0359999999999996</v>
      </c>
      <c r="G36" s="10">
        <f>E36/F36</f>
        <v>1.5832507433102083</v>
      </c>
      <c r="H36" s="10">
        <f>'sjr191.89_"sjrunknown1"'!F$3</f>
        <v>133.70000000000005</v>
      </c>
      <c r="I36" s="10">
        <f>'sjr191.89_"sjrunknown1"'!G$3</f>
        <v>80.62</v>
      </c>
      <c r="J36" s="27">
        <f>'sjr191.89_"sjrunknown1"'!H$3</f>
        <v>74.23</v>
      </c>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7"/>
      <c r="EV36" s="17"/>
      <c r="EW36" s="17"/>
      <c r="EX36" s="17"/>
      <c r="EY36" s="17"/>
      <c r="EZ36" s="17"/>
      <c r="FA36" s="17"/>
      <c r="FB36" s="17"/>
      <c r="FC36" s="17"/>
      <c r="FD36" s="17"/>
      <c r="FE36" s="17"/>
      <c r="FF36" s="17"/>
      <c r="FG36" s="17"/>
      <c r="FH36" s="17"/>
      <c r="FI36" s="17"/>
      <c r="FJ36" s="17"/>
      <c r="FK36" s="17"/>
      <c r="FL36" s="17"/>
      <c r="FM36" s="17"/>
      <c r="FN36" s="17"/>
      <c r="FO36" s="17"/>
      <c r="FP36" s="17"/>
      <c r="FQ36" s="17"/>
      <c r="FR36" s="17"/>
      <c r="FS36" s="17"/>
      <c r="FT36" s="17"/>
      <c r="FU36" s="17"/>
      <c r="FV36" s="17"/>
      <c r="FW36" s="17"/>
      <c r="FX36" s="17"/>
      <c r="FY36" s="17"/>
      <c r="FZ36" s="17"/>
      <c r="GA36" s="17"/>
      <c r="GB36" s="17"/>
      <c r="GC36" s="17"/>
      <c r="GD36" s="17"/>
      <c r="GE36" s="17"/>
      <c r="GF36" s="17"/>
      <c r="GG36" s="17"/>
      <c r="GH36" s="17"/>
      <c r="GI36" s="17"/>
      <c r="GJ36" s="17"/>
      <c r="GK36" s="17"/>
      <c r="GL36" s="17"/>
      <c r="GM36" s="17"/>
      <c r="GN36" s="17"/>
      <c r="GO36" s="17"/>
      <c r="GP36" s="17"/>
      <c r="GQ36" s="17"/>
      <c r="GR36" s="17"/>
      <c r="GS36" s="17"/>
      <c r="GT36" s="17"/>
      <c r="GU36" s="17"/>
      <c r="GV36" s="17"/>
      <c r="GW36" s="17"/>
      <c r="GX36" s="17"/>
      <c r="GY36" s="17"/>
      <c r="GZ36" s="17"/>
      <c r="HA36" s="17"/>
      <c r="HB36" s="17"/>
      <c r="HC36" s="17"/>
      <c r="HD36" s="17"/>
      <c r="HE36" s="17"/>
      <c r="HF36" s="17"/>
      <c r="HG36" s="17"/>
      <c r="HH36" s="17"/>
      <c r="HI36" s="17"/>
      <c r="HJ36" s="17"/>
      <c r="HK36" s="17"/>
      <c r="HL36" s="17"/>
      <c r="HM36" s="17"/>
      <c r="HN36" s="17"/>
    </row>
    <row r="37" spans="1:222" s="34" customFormat="1">
      <c r="A37" s="3" t="s">
        <v>21</v>
      </c>
      <c r="B37" s="3"/>
      <c r="C37" s="5">
        <f>'sjr200.1_"dwn"'!C$2</f>
        <v>41114</v>
      </c>
      <c r="D37" s="8">
        <f>'sjr200.1_"dwn"'!D$2</f>
        <v>0.60807870370370376</v>
      </c>
      <c r="E37" s="10">
        <f>'sjr200.1_"dwn"'!E$2</f>
        <v>8.1999999999999886</v>
      </c>
      <c r="F37" s="10">
        <f>'sjr200.1_"dwn"'!F$2</f>
        <v>6.4029999999999996</v>
      </c>
      <c r="G37" s="10">
        <f>E37/F37</f>
        <v>1.2806496954552538</v>
      </c>
      <c r="H37" s="10">
        <f>'sjr200.1_"dwn"'!G$2</f>
        <v>130</v>
      </c>
      <c r="I37" s="10">
        <f>'sjr200.1_"dwn"'!H$2</f>
        <v>84.82</v>
      </c>
      <c r="J37" s="25">
        <f>'sjr200.1_"dwn"'!I$2</f>
        <v>76.62</v>
      </c>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c r="DE37" s="17"/>
      <c r="DF37" s="17"/>
      <c r="DG37" s="17"/>
      <c r="DH37" s="17"/>
      <c r="DI37" s="17"/>
      <c r="DJ37" s="17"/>
      <c r="DK37" s="17"/>
      <c r="DL37" s="17"/>
      <c r="DM37" s="17"/>
      <c r="DN37" s="17"/>
      <c r="DO37" s="17"/>
      <c r="DP37" s="17"/>
      <c r="DQ37" s="17"/>
      <c r="DR37" s="17"/>
      <c r="DS37" s="17"/>
      <c r="DT37" s="17"/>
      <c r="DU37" s="17"/>
      <c r="DV37" s="17"/>
      <c r="DW37" s="17"/>
      <c r="DX37" s="17"/>
      <c r="DY37" s="17"/>
      <c r="DZ37" s="17"/>
      <c r="EA37" s="17"/>
      <c r="EB37" s="17"/>
      <c r="EC37" s="17"/>
      <c r="ED37" s="17"/>
      <c r="EE37" s="17"/>
      <c r="EF37" s="17"/>
      <c r="EG37" s="17"/>
      <c r="EH37" s="17"/>
      <c r="EI37" s="17"/>
      <c r="EJ37" s="17"/>
      <c r="EK37" s="17"/>
      <c r="EL37" s="17"/>
      <c r="EM37" s="17"/>
      <c r="EN37" s="17"/>
      <c r="EO37" s="17"/>
      <c r="EP37" s="17"/>
      <c r="EQ37" s="17"/>
      <c r="ER37" s="17"/>
      <c r="ES37" s="17"/>
      <c r="ET37" s="17"/>
      <c r="EU37" s="17"/>
      <c r="EV37" s="17"/>
      <c r="EW37" s="17"/>
      <c r="EX37" s="17"/>
      <c r="EY37" s="17"/>
      <c r="EZ37" s="17"/>
      <c r="FA37" s="17"/>
      <c r="FB37" s="17"/>
      <c r="FC37" s="17"/>
      <c r="FD37" s="17"/>
      <c r="FE37" s="17"/>
      <c r="FF37" s="17"/>
      <c r="FG37" s="17"/>
      <c r="FH37" s="17"/>
      <c r="FI37" s="17"/>
      <c r="FJ37" s="17"/>
      <c r="FK37" s="17"/>
      <c r="FL37" s="17"/>
      <c r="FM37" s="17"/>
      <c r="FN37" s="17"/>
      <c r="FO37" s="17"/>
      <c r="FP37" s="17"/>
      <c r="FQ37" s="17"/>
      <c r="FR37" s="17"/>
      <c r="FS37" s="17"/>
      <c r="FT37" s="17"/>
      <c r="FU37" s="17"/>
      <c r="FV37" s="17"/>
      <c r="FW37" s="17"/>
      <c r="FX37" s="17"/>
      <c r="FY37" s="17"/>
      <c r="FZ37" s="17"/>
      <c r="GA37" s="17"/>
      <c r="GB37" s="17"/>
      <c r="GC37" s="17"/>
      <c r="GD37" s="17"/>
      <c r="GE37" s="17"/>
      <c r="GF37" s="17"/>
      <c r="GG37" s="17"/>
      <c r="GH37" s="17"/>
      <c r="GI37" s="17"/>
      <c r="GJ37" s="17"/>
      <c r="GK37" s="17"/>
      <c r="GL37" s="17"/>
      <c r="GM37" s="17"/>
      <c r="GN37" s="17"/>
      <c r="GO37" s="17"/>
      <c r="GP37" s="17"/>
      <c r="GQ37" s="17"/>
      <c r="GR37" s="17"/>
      <c r="GS37" s="17"/>
      <c r="GT37" s="17"/>
      <c r="GU37" s="17"/>
      <c r="GV37" s="17"/>
      <c r="GW37" s="17"/>
      <c r="GX37" s="17"/>
      <c r="GY37" s="17"/>
      <c r="GZ37" s="17"/>
      <c r="HA37" s="17"/>
      <c r="HB37" s="17"/>
      <c r="HC37" s="17"/>
      <c r="HD37" s="17"/>
      <c r="HE37" s="17"/>
      <c r="HF37" s="17"/>
      <c r="HG37" s="17"/>
      <c r="HH37" s="17"/>
      <c r="HI37" s="17"/>
      <c r="HJ37" s="17"/>
      <c r="HK37" s="17"/>
      <c r="HL37" s="17"/>
      <c r="HM37" s="17"/>
      <c r="HN37" s="17"/>
    </row>
    <row r="38" spans="1:222">
      <c r="A38" s="3" t="s">
        <v>51</v>
      </c>
      <c r="B38" s="3"/>
      <c r="C38" s="5">
        <f>esb35.3_opt2!B$13</f>
        <v>41103</v>
      </c>
      <c r="D38" s="8">
        <f>esb35.3_opt2!C$13</f>
        <v>0.53006944444444437</v>
      </c>
      <c r="E38" s="10">
        <f>esb35.3_opt2!D$13</f>
        <v>3.6599999999999966</v>
      </c>
      <c r="F38" s="10">
        <f>esb35.3_opt2!E$13</f>
        <v>2.67</v>
      </c>
      <c r="G38" s="10">
        <f>E38/F38</f>
        <v>1.3707865168539313</v>
      </c>
      <c r="H38" s="10">
        <f>esb35.3_opt2!F$13</f>
        <v>123.86999999999989</v>
      </c>
      <c r="I38" s="10">
        <f>esb35.3_opt2!G$13</f>
        <v>81.67</v>
      </c>
      <c r="J38" s="30">
        <f>esb35.3_opt2!H$13</f>
        <v>78.010000000000005</v>
      </c>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c r="DE38" s="17"/>
      <c r="DF38" s="17"/>
      <c r="DG38" s="17"/>
      <c r="DH38" s="17"/>
      <c r="DI38" s="17"/>
      <c r="DJ38" s="17"/>
      <c r="DK38" s="17"/>
      <c r="DL38" s="17"/>
      <c r="DM38" s="17"/>
      <c r="DN38" s="17"/>
      <c r="DO38" s="17"/>
      <c r="DP38" s="17"/>
      <c r="DQ38" s="17"/>
      <c r="DR38" s="17"/>
      <c r="DS38" s="17"/>
      <c r="DT38" s="17"/>
      <c r="DU38" s="17"/>
      <c r="DV38" s="17"/>
      <c r="DW38" s="17"/>
      <c r="DX38" s="17"/>
      <c r="DY38" s="17"/>
      <c r="DZ38" s="17"/>
      <c r="EA38" s="17"/>
      <c r="EB38" s="17"/>
      <c r="EC38" s="17"/>
      <c r="ED38" s="17"/>
      <c r="EE38" s="17"/>
      <c r="EF38" s="17"/>
      <c r="EG38" s="17"/>
      <c r="EH38" s="17"/>
      <c r="EI38" s="17"/>
      <c r="EJ38" s="17"/>
      <c r="EK38" s="17"/>
      <c r="EL38" s="17"/>
      <c r="EM38" s="17"/>
      <c r="EN38" s="17"/>
      <c r="EO38" s="17"/>
      <c r="EP38" s="17"/>
      <c r="EQ38" s="17"/>
      <c r="ER38" s="17"/>
      <c r="ES38" s="17"/>
      <c r="ET38" s="17"/>
      <c r="EU38" s="17"/>
      <c r="EV38" s="17"/>
      <c r="EW38" s="17"/>
      <c r="EX38" s="17"/>
      <c r="EY38" s="17"/>
      <c r="EZ38" s="17"/>
      <c r="FA38" s="17"/>
      <c r="FB38" s="17"/>
      <c r="FC38" s="17"/>
      <c r="FD38" s="17"/>
      <c r="FE38" s="17"/>
      <c r="FF38" s="17"/>
      <c r="FG38" s="17"/>
      <c r="FH38" s="17"/>
      <c r="FI38" s="17"/>
      <c r="FJ38" s="17"/>
      <c r="FK38" s="17"/>
      <c r="FL38" s="17"/>
      <c r="FM38" s="17"/>
      <c r="FN38" s="17"/>
      <c r="FO38" s="17"/>
      <c r="FP38" s="17"/>
      <c r="FQ38" s="17"/>
      <c r="FR38" s="17"/>
      <c r="FS38" s="17"/>
      <c r="FT38" s="17"/>
      <c r="FU38" s="17"/>
      <c r="FV38" s="17"/>
      <c r="FW38" s="17"/>
      <c r="FX38" s="17"/>
      <c r="FY38" s="17"/>
      <c r="FZ38" s="17"/>
      <c r="GA38" s="17"/>
      <c r="GB38" s="17"/>
      <c r="GC38" s="17"/>
      <c r="GD38" s="17"/>
      <c r="GE38" s="17"/>
      <c r="GF38" s="17"/>
      <c r="GG38" s="17"/>
      <c r="GH38" s="17"/>
      <c r="GI38" s="17"/>
      <c r="GJ38" s="17"/>
      <c r="GK38" s="17"/>
      <c r="GL38" s="17"/>
      <c r="GM38" s="17"/>
      <c r="GN38" s="17"/>
      <c r="GO38" s="17"/>
      <c r="GP38" s="17"/>
      <c r="GQ38" s="17"/>
      <c r="GR38" s="17"/>
      <c r="GS38" s="17"/>
      <c r="GT38" s="17"/>
      <c r="GU38" s="17"/>
      <c r="GV38" s="17"/>
      <c r="GW38" s="17"/>
      <c r="GX38" s="17"/>
      <c r="GY38" s="17"/>
      <c r="GZ38" s="17"/>
      <c r="HA38" s="17"/>
      <c r="HB38" s="17"/>
      <c r="HC38" s="17"/>
      <c r="HD38" s="17"/>
      <c r="HE38" s="17"/>
      <c r="HF38" s="17"/>
      <c r="HG38" s="17"/>
      <c r="HH38" s="17"/>
      <c r="HI38" s="17"/>
      <c r="HJ38" s="17"/>
      <c r="HK38" s="17"/>
      <c r="HL38" s="17"/>
      <c r="HM38" s="17"/>
      <c r="HN38" s="17"/>
    </row>
    <row r="39" spans="1:222" s="34" customFormat="1">
      <c r="A39" s="1" t="s">
        <v>332</v>
      </c>
      <c r="B39" s="3"/>
      <c r="C39" s="5">
        <f>'sjr190.14(0)_"opt1"'!B$11</f>
        <v>41109</v>
      </c>
      <c r="D39" s="8">
        <f>'sjr190.14(0)_"opt1"'!C$11</f>
        <v>0.55951388888888887</v>
      </c>
      <c r="E39" s="10">
        <f>'sjr190.14(0)_"opt1"'!D$11</f>
        <v>9.6299999999999955</v>
      </c>
      <c r="F39" s="10">
        <f>'sjr190.14(0)_"opt1"'!E$11</f>
        <v>3.758</v>
      </c>
      <c r="G39" s="10">
        <f>E39/F39</f>
        <v>2.5625332623736017</v>
      </c>
      <c r="H39" s="10">
        <f>'sjr190.14(0)_"opt1"'!F$11</f>
        <v>118.37</v>
      </c>
      <c r="I39" s="10">
        <f>'sjr190.14(0)_"opt1"'!G$11</f>
        <v>83.13</v>
      </c>
      <c r="J39" s="27">
        <f>'sjr190.14(0)_"opt1"'!H$11</f>
        <v>73.5</v>
      </c>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c r="DE39" s="17"/>
      <c r="DF39" s="17"/>
      <c r="DG39" s="17"/>
      <c r="DH39" s="17"/>
      <c r="DI39" s="17"/>
      <c r="DJ39" s="17"/>
      <c r="DK39" s="17"/>
      <c r="DL39" s="17"/>
      <c r="DM39" s="17"/>
      <c r="DN39" s="17"/>
      <c r="DO39" s="17"/>
      <c r="DP39" s="17"/>
      <c r="DQ39" s="17"/>
      <c r="DR39" s="17"/>
      <c r="DS39" s="17"/>
      <c r="DT39" s="17"/>
      <c r="DU39" s="17"/>
      <c r="DV39" s="17"/>
      <c r="DW39" s="17"/>
      <c r="DX39" s="17"/>
      <c r="DY39" s="17"/>
      <c r="DZ39" s="17"/>
      <c r="EA39" s="17"/>
      <c r="EB39" s="17"/>
      <c r="EC39" s="17"/>
      <c r="ED39" s="17"/>
      <c r="EE39" s="17"/>
      <c r="EF39" s="17"/>
      <c r="EG39" s="17"/>
      <c r="EH39" s="17"/>
      <c r="EI39" s="17"/>
      <c r="EJ39" s="17"/>
      <c r="EK39" s="17"/>
      <c r="EL39" s="17"/>
      <c r="EM39" s="17"/>
      <c r="EN39" s="17"/>
      <c r="EO39" s="17"/>
      <c r="EP39" s="17"/>
      <c r="EQ39" s="17"/>
      <c r="ER39" s="17"/>
      <c r="ES39" s="17"/>
      <c r="ET39" s="17"/>
      <c r="EU39" s="17"/>
      <c r="EV39" s="17"/>
      <c r="EW39" s="17"/>
      <c r="EX39" s="17"/>
      <c r="EY39" s="17"/>
      <c r="EZ39" s="17"/>
      <c r="FA39" s="17"/>
      <c r="FB39" s="17"/>
      <c r="FC39" s="17"/>
      <c r="FD39" s="17"/>
      <c r="FE39" s="17"/>
      <c r="FF39" s="17"/>
      <c r="FG39" s="17"/>
      <c r="FH39" s="17"/>
      <c r="FI39" s="17"/>
      <c r="FJ39" s="17"/>
      <c r="FK39" s="17"/>
      <c r="FL39" s="17"/>
      <c r="FM39" s="17"/>
      <c r="FN39" s="17"/>
      <c r="FO39" s="17"/>
      <c r="FP39" s="17"/>
      <c r="FQ39" s="17"/>
      <c r="FR39" s="17"/>
      <c r="FS39" s="17"/>
      <c r="FT39" s="17"/>
      <c r="FU39" s="17"/>
      <c r="FV39" s="17"/>
      <c r="FW39" s="17"/>
      <c r="FX39" s="17"/>
      <c r="FY39" s="17"/>
      <c r="FZ39" s="17"/>
      <c r="GA39" s="17"/>
      <c r="GB39" s="17"/>
      <c r="GC39" s="17"/>
      <c r="GD39" s="17"/>
      <c r="GE39" s="17"/>
      <c r="GF39" s="17"/>
      <c r="GG39" s="17"/>
      <c r="GH39" s="17"/>
      <c r="GI39" s="17"/>
      <c r="GJ39" s="17"/>
      <c r="GK39" s="17"/>
      <c r="GL39" s="17"/>
      <c r="GM39" s="17"/>
      <c r="GN39" s="17"/>
      <c r="GO39" s="17"/>
      <c r="GP39" s="17"/>
      <c r="GQ39" s="17"/>
      <c r="GR39" s="17"/>
      <c r="GS39" s="17"/>
      <c r="GT39" s="17"/>
      <c r="GU39" s="17"/>
      <c r="GV39" s="17"/>
      <c r="GW39" s="17"/>
      <c r="GX39" s="17"/>
      <c r="GY39" s="17"/>
      <c r="GZ39" s="17"/>
      <c r="HA39" s="17"/>
      <c r="HB39" s="17"/>
      <c r="HC39" s="17"/>
      <c r="HD39" s="17"/>
      <c r="HE39" s="17"/>
      <c r="HF39" s="17"/>
      <c r="HG39" s="17"/>
      <c r="HH39" s="17"/>
      <c r="HI39" s="17"/>
      <c r="HJ39" s="17"/>
      <c r="HK39" s="17"/>
      <c r="HL39" s="17"/>
      <c r="HM39" s="17"/>
      <c r="HN39" s="17"/>
    </row>
    <row r="40" spans="1:222">
      <c r="A40" s="3" t="s">
        <v>81</v>
      </c>
      <c r="B40" s="3"/>
      <c r="C40" s="5">
        <f>esb26.37opt1!C$2</f>
        <v>41121</v>
      </c>
      <c r="D40" s="8">
        <f>esb26.37opt1!D$2</f>
        <v>0.49881944444444443</v>
      </c>
      <c r="E40" s="10">
        <f>esb26.37opt1!E$2</f>
        <v>11.009999999999991</v>
      </c>
      <c r="F40" s="10">
        <f>esb26.37opt1!F$2</f>
        <v>7.2539999999999996</v>
      </c>
      <c r="G40" s="10">
        <f>E40/F40</f>
        <v>1.5177832919768393</v>
      </c>
      <c r="H40" s="10">
        <f>esb26.37opt1!G$2</f>
        <v>117</v>
      </c>
      <c r="I40" s="10">
        <f>esb26.37opt1!H$2</f>
        <v>85.6</v>
      </c>
      <c r="J40" s="27">
        <f>esb26.37opt1!I$2</f>
        <v>74.59</v>
      </c>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c r="DE40" s="17"/>
      <c r="DF40" s="17"/>
      <c r="DG40" s="17"/>
      <c r="DH40" s="17"/>
      <c r="DI40" s="17"/>
      <c r="DJ40" s="17"/>
      <c r="DK40" s="17"/>
      <c r="DL40" s="17"/>
      <c r="DM40" s="17"/>
      <c r="DN40" s="17"/>
      <c r="DO40" s="17"/>
      <c r="DP40" s="17"/>
      <c r="DQ40" s="17"/>
      <c r="DR40" s="17"/>
      <c r="DS40" s="17"/>
      <c r="DT40" s="17"/>
      <c r="DU40" s="17"/>
      <c r="DV40" s="17"/>
      <c r="DW40" s="17"/>
      <c r="DX40" s="17"/>
      <c r="DY40" s="17"/>
      <c r="DZ40" s="17"/>
      <c r="EA40" s="17"/>
      <c r="EB40" s="17"/>
      <c r="EC40" s="17"/>
      <c r="ED40" s="17"/>
      <c r="EE40" s="17"/>
      <c r="EF40" s="17"/>
      <c r="EG40" s="17"/>
      <c r="EH40" s="17"/>
      <c r="EI40" s="17"/>
      <c r="EJ40" s="17"/>
      <c r="EK40" s="17"/>
      <c r="EL40" s="17"/>
      <c r="EM40" s="17"/>
      <c r="EN40" s="17"/>
      <c r="EO40" s="17"/>
      <c r="EP40" s="17"/>
      <c r="EQ40" s="17"/>
      <c r="ER40" s="17"/>
      <c r="ES40" s="17"/>
      <c r="ET40" s="17"/>
      <c r="EU40" s="17"/>
      <c r="EV40" s="17"/>
      <c r="EW40" s="17"/>
      <c r="EX40" s="17"/>
      <c r="EY40" s="17"/>
      <c r="EZ40" s="17"/>
      <c r="FA40" s="17"/>
      <c r="FB40" s="17"/>
      <c r="FC40" s="17"/>
      <c r="FD40" s="17"/>
      <c r="FE40" s="17"/>
      <c r="FF40" s="17"/>
      <c r="FG40" s="17"/>
      <c r="FH40" s="17"/>
      <c r="FI40" s="17"/>
      <c r="FJ40" s="17"/>
      <c r="FK40" s="17"/>
      <c r="FL40" s="17"/>
      <c r="FM40" s="17"/>
      <c r="FN40" s="17"/>
      <c r="FO40" s="17"/>
      <c r="FP40" s="17"/>
      <c r="FQ40" s="17"/>
      <c r="FR40" s="17"/>
      <c r="FS40" s="17"/>
      <c r="FT40" s="17"/>
      <c r="FU40" s="17"/>
      <c r="FV40" s="17"/>
      <c r="FW40" s="17"/>
      <c r="FX40" s="17"/>
      <c r="FY40" s="17"/>
      <c r="FZ40" s="17"/>
      <c r="GA40" s="17"/>
      <c r="GB40" s="17"/>
      <c r="GC40" s="17"/>
      <c r="GD40" s="17"/>
      <c r="GE40" s="17"/>
      <c r="GF40" s="17"/>
      <c r="GG40" s="17"/>
      <c r="GH40" s="17"/>
      <c r="GI40" s="17"/>
      <c r="GJ40" s="17"/>
      <c r="GK40" s="17"/>
      <c r="GL40" s="17"/>
      <c r="GM40" s="17"/>
      <c r="GN40" s="17"/>
      <c r="GO40" s="17"/>
      <c r="GP40" s="17"/>
      <c r="GQ40" s="17"/>
      <c r="GR40" s="17"/>
      <c r="GS40" s="17"/>
      <c r="GT40" s="17"/>
      <c r="GU40" s="17"/>
      <c r="GV40" s="17"/>
      <c r="GW40" s="17"/>
      <c r="GX40" s="17"/>
      <c r="GY40" s="17"/>
      <c r="GZ40" s="17"/>
      <c r="HA40" s="17"/>
      <c r="HB40" s="17"/>
      <c r="HC40" s="17"/>
      <c r="HD40" s="17"/>
      <c r="HE40" s="17"/>
      <c r="HF40" s="17"/>
      <c r="HG40" s="17"/>
      <c r="HH40" s="17"/>
      <c r="HI40" s="17"/>
      <c r="HJ40" s="17"/>
      <c r="HK40" s="17"/>
      <c r="HL40" s="17"/>
      <c r="HM40" s="17"/>
      <c r="HN40" s="17"/>
    </row>
    <row r="41" spans="1:222" s="34" customFormat="1">
      <c r="A41" s="3" t="s">
        <v>18</v>
      </c>
      <c r="B41" s="3"/>
      <c r="C41" s="5">
        <f>'sjr202.65(4)_"opt1Up"'!C$2</f>
        <v>41115</v>
      </c>
      <c r="D41" s="8">
        <f>'sjr202.65(4)_"opt1Up"'!D$2</f>
        <v>0.49798611111111107</v>
      </c>
      <c r="E41" s="10">
        <f>'sjr202.65(4)_"opt1Up"'!E$2</f>
        <v>3.6000000000000085</v>
      </c>
      <c r="F41" s="10">
        <f>'sjr202.65(4)_"opt1Up"'!F$2</f>
        <v>8.077</v>
      </c>
      <c r="G41" s="10">
        <f>E41/F41</f>
        <v>0.44571004085675481</v>
      </c>
      <c r="H41" s="10">
        <f>'sjr202.65(4)_"opt1Up"'!G$2</f>
        <v>115</v>
      </c>
      <c r="I41" s="10">
        <f>'sjr202.65(4)_"opt1Up"'!H$2</f>
        <v>79.92</v>
      </c>
      <c r="J41" s="25">
        <f>'sjr202.65(4)_"opt1Up"'!I$2</f>
        <v>76.319999999999993</v>
      </c>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c r="DE41" s="17"/>
      <c r="DF41" s="17"/>
      <c r="DG41" s="17"/>
      <c r="DH41" s="17"/>
      <c r="DI41" s="17"/>
      <c r="DJ41" s="17"/>
      <c r="DK41" s="17"/>
      <c r="DL41" s="17"/>
      <c r="DM41" s="17"/>
      <c r="DN41" s="17"/>
      <c r="DO41" s="17"/>
      <c r="DP41" s="17"/>
      <c r="DQ41" s="17"/>
      <c r="DR41" s="17"/>
      <c r="DS41" s="17"/>
      <c r="DT41" s="17"/>
      <c r="DU41" s="17"/>
      <c r="DV41" s="17"/>
      <c r="DW41" s="17"/>
      <c r="DX41" s="17"/>
      <c r="DY41" s="17"/>
      <c r="DZ41" s="17"/>
      <c r="EA41" s="17"/>
      <c r="EB41" s="17"/>
      <c r="EC41" s="17"/>
      <c r="ED41" s="17"/>
      <c r="EE41" s="17"/>
      <c r="EF41" s="17"/>
      <c r="EG41" s="17"/>
      <c r="EH41" s="17"/>
      <c r="EI41" s="17"/>
      <c r="EJ41" s="17"/>
      <c r="EK41" s="17"/>
      <c r="EL41" s="17"/>
      <c r="EM41" s="17"/>
      <c r="EN41" s="17"/>
      <c r="EO41" s="17"/>
      <c r="EP41" s="17"/>
      <c r="EQ41" s="17"/>
      <c r="ER41" s="17"/>
      <c r="ES41" s="17"/>
      <c r="ET41" s="17"/>
      <c r="EU41" s="17"/>
      <c r="EV41" s="17"/>
      <c r="EW41" s="17"/>
      <c r="EX41" s="17"/>
      <c r="EY41" s="17"/>
      <c r="EZ41" s="17"/>
      <c r="FA41" s="17"/>
      <c r="FB41" s="17"/>
      <c r="FC41" s="17"/>
      <c r="FD41" s="17"/>
      <c r="FE41" s="17"/>
      <c r="FF41" s="17"/>
      <c r="FG41" s="17"/>
      <c r="FH41" s="17"/>
      <c r="FI41" s="17"/>
      <c r="FJ41" s="17"/>
      <c r="FK41" s="17"/>
      <c r="FL41" s="17"/>
      <c r="FM41" s="17"/>
      <c r="FN41" s="17"/>
      <c r="FO41" s="17"/>
      <c r="FP41" s="17"/>
      <c r="FQ41" s="17"/>
      <c r="FR41" s="17"/>
      <c r="FS41" s="17"/>
      <c r="FT41" s="17"/>
      <c r="FU41" s="17"/>
      <c r="FV41" s="17"/>
      <c r="FW41" s="17"/>
      <c r="FX41" s="17"/>
      <c r="FY41" s="17"/>
      <c r="FZ41" s="17"/>
      <c r="GA41" s="17"/>
      <c r="GB41" s="17"/>
      <c r="GC41" s="17"/>
      <c r="GD41" s="17"/>
      <c r="GE41" s="17"/>
      <c r="GF41" s="17"/>
      <c r="GG41" s="17"/>
      <c r="GH41" s="17"/>
      <c r="GI41" s="17"/>
      <c r="GJ41" s="17"/>
      <c r="GK41" s="17"/>
      <c r="GL41" s="17"/>
      <c r="GM41" s="17"/>
      <c r="GN41" s="17"/>
      <c r="GO41" s="17"/>
      <c r="GP41" s="17"/>
      <c r="GQ41" s="17"/>
      <c r="GR41" s="17"/>
      <c r="GS41" s="17"/>
      <c r="GT41" s="17"/>
      <c r="GU41" s="17"/>
      <c r="GV41" s="17"/>
      <c r="GW41" s="17"/>
      <c r="GX41" s="17"/>
      <c r="GY41" s="17"/>
      <c r="GZ41" s="17"/>
      <c r="HA41" s="17"/>
      <c r="HB41" s="17"/>
      <c r="HC41" s="17"/>
      <c r="HD41" s="17"/>
      <c r="HE41" s="17"/>
      <c r="HF41" s="17"/>
      <c r="HG41" s="17"/>
      <c r="HH41" s="17"/>
      <c r="HI41" s="17"/>
      <c r="HJ41" s="17"/>
      <c r="HK41" s="17"/>
      <c r="HL41" s="17"/>
      <c r="HM41" s="17"/>
      <c r="HN41" s="17"/>
    </row>
    <row r="42" spans="1:222" s="34" customFormat="1">
      <c r="A42" s="3" t="s">
        <v>8</v>
      </c>
      <c r="B42" s="3"/>
      <c r="C42" s="5">
        <f>'sjr205.45_"opt2"'!$C$2</f>
        <v>41115</v>
      </c>
      <c r="D42" s="14">
        <f>'sjr205.45_"opt2"'!$D$2</f>
        <v>0.61995370370370373</v>
      </c>
      <c r="E42" s="10">
        <f>'sjr205.45_"opt2"'!$E$2</f>
        <v>10.5</v>
      </c>
      <c r="F42" s="10">
        <f>'sjr205.45_"opt2"'!$F$2</f>
        <v>7.2460000000000004</v>
      </c>
      <c r="G42" s="10">
        <f>E42/F42</f>
        <v>1.4490753519182997</v>
      </c>
      <c r="H42" s="10">
        <f>'sjr205.45_"opt2"'!G$2</f>
        <v>115</v>
      </c>
      <c r="I42" s="10">
        <f>'sjr205.45_"opt2"'!H$2</f>
        <v>86.74</v>
      </c>
      <c r="J42" s="25">
        <f>'sjr205.45_"opt2"'!I$2</f>
        <v>76.239999999999995</v>
      </c>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c r="DE42" s="17"/>
      <c r="DF42" s="17"/>
      <c r="DG42" s="17"/>
      <c r="DH42" s="17"/>
      <c r="DI42" s="17"/>
      <c r="DJ42" s="17"/>
      <c r="DK42" s="17"/>
      <c r="DL42" s="17"/>
      <c r="DM42" s="17"/>
      <c r="DN42" s="17"/>
      <c r="DO42" s="17"/>
      <c r="DP42" s="17"/>
      <c r="DQ42" s="17"/>
      <c r="DR42" s="17"/>
      <c r="DS42" s="17"/>
      <c r="DT42" s="17"/>
      <c r="DU42" s="17"/>
      <c r="DV42" s="17"/>
      <c r="DW42" s="17"/>
      <c r="DX42" s="17"/>
      <c r="DY42" s="17"/>
      <c r="DZ42" s="17"/>
      <c r="EA42" s="17"/>
      <c r="EB42" s="17"/>
      <c r="EC42" s="17"/>
      <c r="ED42" s="17"/>
      <c r="EE42" s="17"/>
      <c r="EF42" s="17"/>
      <c r="EG42" s="17"/>
      <c r="EH42" s="17"/>
      <c r="EI42" s="17"/>
      <c r="EJ42" s="17"/>
      <c r="EK42" s="17"/>
      <c r="EL42" s="17"/>
      <c r="EM42" s="17"/>
      <c r="EN42" s="17"/>
      <c r="EO42" s="17"/>
      <c r="EP42" s="17"/>
      <c r="EQ42" s="17"/>
      <c r="ER42" s="17"/>
      <c r="ES42" s="17"/>
      <c r="ET42" s="17"/>
      <c r="EU42" s="17"/>
      <c r="EV42" s="17"/>
      <c r="EW42" s="17"/>
      <c r="EX42" s="17"/>
      <c r="EY42" s="17"/>
      <c r="EZ42" s="17"/>
      <c r="FA42" s="17"/>
      <c r="FB42" s="17"/>
      <c r="FC42" s="17"/>
      <c r="FD42" s="17"/>
      <c r="FE42" s="17"/>
      <c r="FF42" s="17"/>
      <c r="FG42" s="17"/>
      <c r="FH42" s="17"/>
      <c r="FI42" s="17"/>
      <c r="FJ42" s="17"/>
      <c r="FK42" s="17"/>
      <c r="FL42" s="17"/>
      <c r="FM42" s="17"/>
      <c r="FN42" s="17"/>
      <c r="FO42" s="17"/>
      <c r="FP42" s="17"/>
      <c r="FQ42" s="17"/>
      <c r="FR42" s="17"/>
      <c r="FS42" s="17"/>
      <c r="FT42" s="17"/>
      <c r="FU42" s="17"/>
      <c r="FV42" s="17"/>
      <c r="FW42" s="17"/>
      <c r="FX42" s="17"/>
      <c r="FY42" s="17"/>
      <c r="FZ42" s="17"/>
      <c r="GA42" s="17"/>
      <c r="GB42" s="17"/>
      <c r="GC42" s="17"/>
      <c r="GD42" s="17"/>
      <c r="GE42" s="17"/>
      <c r="GF42" s="17"/>
      <c r="GG42" s="17"/>
      <c r="GH42" s="17"/>
      <c r="GI42" s="17"/>
      <c r="GJ42" s="17"/>
      <c r="GK42" s="17"/>
      <c r="GL42" s="17"/>
      <c r="GM42" s="17"/>
      <c r="GN42" s="17"/>
      <c r="GO42" s="17"/>
      <c r="GP42" s="17"/>
      <c r="GQ42" s="17"/>
      <c r="GR42" s="17"/>
      <c r="GS42" s="17"/>
      <c r="GT42" s="17"/>
      <c r="GU42" s="17"/>
      <c r="GV42" s="17"/>
      <c r="GW42" s="17"/>
      <c r="GX42" s="17"/>
      <c r="GY42" s="17"/>
      <c r="GZ42" s="17"/>
      <c r="HA42" s="17"/>
      <c r="HB42" s="17"/>
      <c r="HC42" s="17"/>
      <c r="HD42" s="17"/>
      <c r="HE42" s="17"/>
      <c r="HF42" s="17"/>
      <c r="HG42" s="17"/>
      <c r="HH42" s="17"/>
      <c r="HI42" s="17"/>
      <c r="HJ42" s="17"/>
      <c r="HK42" s="17"/>
      <c r="HL42" s="17"/>
      <c r="HM42" s="17"/>
      <c r="HN42" s="17"/>
    </row>
    <row r="43" spans="1:222" s="34" customFormat="1">
      <c r="A43" s="3" t="s">
        <v>74</v>
      </c>
      <c r="B43" s="3"/>
      <c r="C43" s="5">
        <f>esb29.25!C$2</f>
        <v>41121</v>
      </c>
      <c r="D43" s="8">
        <f>esb29.25!D$2</f>
        <v>0.54634259259259255</v>
      </c>
      <c r="E43" s="10">
        <f>esb29.25!E$2</f>
        <v>8.9299999999999926</v>
      </c>
      <c r="F43" s="10">
        <f>esb29.25!F$2</f>
        <v>7.391</v>
      </c>
      <c r="G43" s="10">
        <f>E43/F43</f>
        <v>1.2082262210796906</v>
      </c>
      <c r="H43" s="10">
        <f>esb29.25!G$2</f>
        <v>113.20000000000005</v>
      </c>
      <c r="I43" s="10">
        <f>esb29.25!H$2</f>
        <v>83.69</v>
      </c>
      <c r="J43" s="27">
        <f>esb29.25!I$2</f>
        <v>74.760000000000005</v>
      </c>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c r="DE43" s="17"/>
      <c r="DF43" s="17"/>
      <c r="DG43" s="17"/>
      <c r="DH43" s="17"/>
      <c r="DI43" s="17"/>
      <c r="DJ43" s="17"/>
      <c r="DK43" s="17"/>
      <c r="DL43" s="17"/>
      <c r="DM43" s="17"/>
      <c r="DN43" s="17"/>
      <c r="DO43" s="17"/>
      <c r="DP43" s="17"/>
      <c r="DQ43" s="17"/>
      <c r="DR43" s="17"/>
      <c r="DS43" s="17"/>
      <c r="DT43" s="17"/>
      <c r="DU43" s="17"/>
      <c r="DV43" s="17"/>
      <c r="DW43" s="17"/>
      <c r="DX43" s="17"/>
      <c r="DY43" s="17"/>
      <c r="DZ43" s="17"/>
      <c r="EA43" s="17"/>
      <c r="EB43" s="17"/>
      <c r="EC43" s="17"/>
      <c r="ED43" s="17"/>
      <c r="EE43" s="17"/>
      <c r="EF43" s="17"/>
      <c r="EG43" s="17"/>
      <c r="EH43" s="17"/>
      <c r="EI43" s="17"/>
      <c r="EJ43" s="17"/>
      <c r="EK43" s="17"/>
      <c r="EL43" s="17"/>
      <c r="EM43" s="17"/>
      <c r="EN43" s="17"/>
      <c r="EO43" s="17"/>
      <c r="EP43" s="17"/>
      <c r="EQ43" s="17"/>
      <c r="ER43" s="17"/>
      <c r="ES43" s="17"/>
      <c r="ET43" s="17"/>
      <c r="EU43" s="17"/>
      <c r="EV43" s="17"/>
      <c r="EW43" s="17"/>
      <c r="EX43" s="17"/>
      <c r="EY43" s="17"/>
      <c r="EZ43" s="17"/>
      <c r="FA43" s="17"/>
      <c r="FB43" s="17"/>
      <c r="FC43" s="17"/>
      <c r="FD43" s="17"/>
      <c r="FE43" s="17"/>
      <c r="FF43" s="17"/>
      <c r="FG43" s="17"/>
      <c r="FH43" s="17"/>
      <c r="FI43" s="17"/>
      <c r="FJ43" s="17"/>
      <c r="FK43" s="17"/>
      <c r="FL43" s="17"/>
      <c r="FM43" s="17"/>
      <c r="FN43" s="17"/>
      <c r="FO43" s="17"/>
      <c r="FP43" s="17"/>
      <c r="FQ43" s="17"/>
      <c r="FR43" s="17"/>
      <c r="FS43" s="17"/>
      <c r="FT43" s="17"/>
      <c r="FU43" s="17"/>
      <c r="FV43" s="17"/>
      <c r="FW43" s="17"/>
      <c r="FX43" s="17"/>
      <c r="FY43" s="17"/>
      <c r="FZ43" s="17"/>
      <c r="GA43" s="17"/>
      <c r="GB43" s="17"/>
      <c r="GC43" s="17"/>
      <c r="GD43" s="17"/>
      <c r="GE43" s="17"/>
      <c r="GF43" s="17"/>
      <c r="GG43" s="17"/>
      <c r="GH43" s="17"/>
      <c r="GI43" s="17"/>
      <c r="GJ43" s="17"/>
      <c r="GK43" s="17"/>
      <c r="GL43" s="17"/>
      <c r="GM43" s="17"/>
      <c r="GN43" s="17"/>
      <c r="GO43" s="17"/>
      <c r="GP43" s="17"/>
      <c r="GQ43" s="17"/>
      <c r="GR43" s="17"/>
      <c r="GS43" s="17"/>
      <c r="GT43" s="17"/>
      <c r="GU43" s="17"/>
      <c r="GV43" s="17"/>
      <c r="GW43" s="17"/>
      <c r="GX43" s="17"/>
      <c r="GY43" s="17"/>
      <c r="GZ43" s="17"/>
      <c r="HA43" s="17"/>
      <c r="HB43" s="17"/>
      <c r="HC43" s="17"/>
      <c r="HD43" s="17"/>
      <c r="HE43" s="17"/>
      <c r="HF43" s="17"/>
      <c r="HG43" s="17"/>
      <c r="HH43" s="17"/>
      <c r="HI43" s="17"/>
      <c r="HJ43" s="17"/>
      <c r="HK43" s="17"/>
      <c r="HL43" s="17"/>
      <c r="HM43" s="17"/>
      <c r="HN43" s="17"/>
    </row>
    <row r="44" spans="1:222" s="34" customFormat="1">
      <c r="A44" s="3" t="s">
        <v>43</v>
      </c>
      <c r="B44" s="3"/>
      <c r="C44" s="5">
        <f>'sjr193.24(2)_"opt2"'!B$3</f>
        <v>41109</v>
      </c>
      <c r="D44" s="8">
        <f>'sjr193.24(2)_"opt2"'!C$3</f>
        <v>0.63511574074074073</v>
      </c>
      <c r="E44" s="10">
        <f>'sjr193.24(2)_"opt2"'!D$3</f>
        <v>8.9699999999999989</v>
      </c>
      <c r="F44" s="10">
        <f>'sjr193.24(2)_"opt2"'!E$3</f>
        <v>3.2610000000000001</v>
      </c>
      <c r="G44" s="10">
        <f>E44/F44</f>
        <v>2.7506899724011036</v>
      </c>
      <c r="H44" s="10">
        <f>'sjr193.24(2)_"opt2"'!F$3</f>
        <v>107.33999999999992</v>
      </c>
      <c r="I44" s="10">
        <f>'sjr193.24(2)_"opt2"'!G$3</f>
        <v>85.49</v>
      </c>
      <c r="J44" s="25">
        <f>'sjr193.24(2)_"opt2"'!H$3</f>
        <v>76.52</v>
      </c>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c r="DE44" s="17"/>
      <c r="DF44" s="17"/>
      <c r="DG44" s="17"/>
      <c r="DH44" s="17"/>
      <c r="DI44" s="17"/>
      <c r="DJ44" s="17"/>
      <c r="DK44" s="17"/>
      <c r="DL44" s="17"/>
      <c r="DM44" s="17"/>
      <c r="DN44" s="17"/>
      <c r="DO44" s="17"/>
      <c r="DP44" s="17"/>
      <c r="DQ44" s="17"/>
      <c r="DR44" s="17"/>
      <c r="DS44" s="17"/>
      <c r="DT44" s="17"/>
      <c r="DU44" s="17"/>
      <c r="DV44" s="17"/>
      <c r="DW44" s="17"/>
      <c r="DX44" s="17"/>
      <c r="DY44" s="17"/>
      <c r="DZ44" s="17"/>
      <c r="EA44" s="17"/>
      <c r="EB44" s="17"/>
      <c r="EC44" s="17"/>
      <c r="ED44" s="17"/>
      <c r="EE44" s="17"/>
      <c r="EF44" s="17"/>
      <c r="EG44" s="17"/>
      <c r="EH44" s="17"/>
      <c r="EI44" s="17"/>
      <c r="EJ44" s="17"/>
      <c r="EK44" s="17"/>
      <c r="EL44" s="17"/>
      <c r="EM44" s="17"/>
      <c r="EN44" s="17"/>
      <c r="EO44" s="17"/>
      <c r="EP44" s="17"/>
      <c r="EQ44" s="17"/>
      <c r="ER44" s="17"/>
      <c r="ES44" s="17"/>
      <c r="ET44" s="17"/>
      <c r="EU44" s="17"/>
      <c r="EV44" s="17"/>
      <c r="EW44" s="17"/>
      <c r="EX44" s="17"/>
      <c r="EY44" s="17"/>
      <c r="EZ44" s="17"/>
      <c r="FA44" s="17"/>
      <c r="FB44" s="17"/>
      <c r="FC44" s="17"/>
      <c r="FD44" s="17"/>
      <c r="FE44" s="17"/>
      <c r="FF44" s="17"/>
      <c r="FG44" s="17"/>
      <c r="FH44" s="17"/>
      <c r="FI44" s="17"/>
      <c r="FJ44" s="17"/>
      <c r="FK44" s="17"/>
      <c r="FL44" s="17"/>
      <c r="FM44" s="17"/>
      <c r="FN44" s="17"/>
      <c r="FO44" s="17"/>
      <c r="FP44" s="17"/>
      <c r="FQ44" s="17"/>
      <c r="FR44" s="17"/>
      <c r="FS44" s="17"/>
      <c r="FT44" s="17"/>
      <c r="FU44" s="17"/>
      <c r="FV44" s="17"/>
      <c r="FW44" s="17"/>
      <c r="FX44" s="17"/>
      <c r="FY44" s="17"/>
      <c r="FZ44" s="17"/>
      <c r="GA44" s="17"/>
      <c r="GB44" s="17"/>
      <c r="GC44" s="17"/>
      <c r="GD44" s="17"/>
      <c r="GE44" s="17"/>
      <c r="GF44" s="17"/>
      <c r="GG44" s="17"/>
      <c r="GH44" s="17"/>
      <c r="GI44" s="17"/>
      <c r="GJ44" s="17"/>
      <c r="GK44" s="17"/>
      <c r="GL44" s="17"/>
      <c r="GM44" s="17"/>
      <c r="GN44" s="17"/>
      <c r="GO44" s="17"/>
      <c r="GP44" s="17"/>
      <c r="GQ44" s="17"/>
      <c r="GR44" s="17"/>
      <c r="GS44" s="17"/>
      <c r="GT44" s="17"/>
      <c r="GU44" s="17"/>
      <c r="GV44" s="17"/>
      <c r="GW44" s="17"/>
      <c r="GX44" s="17"/>
      <c r="GY44" s="17"/>
      <c r="GZ44" s="17"/>
      <c r="HA44" s="17"/>
      <c r="HB44" s="17"/>
      <c r="HC44" s="17"/>
      <c r="HD44" s="17"/>
      <c r="HE44" s="17"/>
      <c r="HF44" s="17"/>
      <c r="HG44" s="17"/>
      <c r="HH44" s="17"/>
      <c r="HI44" s="17"/>
      <c r="HJ44" s="17"/>
      <c r="HK44" s="17"/>
      <c r="HL44" s="17"/>
      <c r="HM44" s="17"/>
      <c r="HN44" s="17"/>
    </row>
    <row r="45" spans="1:222" s="34" customFormat="1">
      <c r="A45" s="3" t="s">
        <v>19</v>
      </c>
      <c r="B45" s="3"/>
      <c r="C45" s="5">
        <f>sjr201.72!B$13</f>
        <v>41103</v>
      </c>
      <c r="D45" s="8">
        <f>sjr201.72!C$13</f>
        <v>0.55568287037037034</v>
      </c>
      <c r="E45" s="10">
        <f>sjr201.72!D$13</f>
        <v>6.9599999999999937</v>
      </c>
      <c r="F45" s="10">
        <f>sjr201.72!E$13</f>
        <v>6.4179999999999993</v>
      </c>
      <c r="G45" s="10">
        <f>E45/F45</f>
        <v>1.0844499844188211</v>
      </c>
      <c r="H45" s="10">
        <f>sjr201.72!F$13</f>
        <v>105.95000000000005</v>
      </c>
      <c r="I45" s="10">
        <f>sjr201.72!G$13</f>
        <v>88.07</v>
      </c>
      <c r="J45" s="31">
        <f>sjr201.72!H$13</f>
        <v>81.11</v>
      </c>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c r="DE45" s="17"/>
      <c r="DF45" s="17"/>
      <c r="DG45" s="17"/>
      <c r="DH45" s="17"/>
      <c r="DI45" s="17"/>
      <c r="DJ45" s="17"/>
      <c r="DK45" s="17"/>
      <c r="DL45" s="17"/>
      <c r="DM45" s="17"/>
      <c r="DN45" s="17"/>
      <c r="DO45" s="17"/>
      <c r="DP45" s="17"/>
      <c r="DQ45" s="17"/>
      <c r="DR45" s="17"/>
      <c r="DS45" s="17"/>
      <c r="DT45" s="17"/>
      <c r="DU45" s="17"/>
      <c r="DV45" s="17"/>
      <c r="DW45" s="17"/>
      <c r="DX45" s="17"/>
      <c r="DY45" s="17"/>
      <c r="DZ45" s="17"/>
      <c r="EA45" s="17"/>
      <c r="EB45" s="17"/>
      <c r="EC45" s="17"/>
      <c r="ED45" s="17"/>
      <c r="EE45" s="17"/>
      <c r="EF45" s="17"/>
      <c r="EG45" s="17"/>
      <c r="EH45" s="17"/>
      <c r="EI45" s="17"/>
      <c r="EJ45" s="17"/>
      <c r="EK45" s="17"/>
      <c r="EL45" s="17"/>
      <c r="EM45" s="17"/>
      <c r="EN45" s="17"/>
      <c r="EO45" s="17"/>
      <c r="EP45" s="17"/>
      <c r="EQ45" s="17"/>
      <c r="ER45" s="17"/>
      <c r="ES45" s="17"/>
      <c r="ET45" s="17"/>
      <c r="EU45" s="17"/>
      <c r="EV45" s="17"/>
      <c r="EW45" s="17"/>
      <c r="EX45" s="17"/>
      <c r="EY45" s="17"/>
      <c r="EZ45" s="17"/>
      <c r="FA45" s="17"/>
      <c r="FB45" s="17"/>
      <c r="FC45" s="17"/>
      <c r="FD45" s="17"/>
      <c r="FE45" s="17"/>
      <c r="FF45" s="17"/>
      <c r="FG45" s="17"/>
      <c r="FH45" s="17"/>
      <c r="FI45" s="17"/>
      <c r="FJ45" s="17"/>
      <c r="FK45" s="17"/>
      <c r="FL45" s="17"/>
      <c r="FM45" s="17"/>
      <c r="FN45" s="17"/>
      <c r="FO45" s="17"/>
      <c r="FP45" s="17"/>
      <c r="FQ45" s="17"/>
      <c r="FR45" s="17"/>
      <c r="FS45" s="17"/>
      <c r="FT45" s="17"/>
      <c r="FU45" s="17"/>
      <c r="FV45" s="17"/>
      <c r="FW45" s="17"/>
      <c r="FX45" s="17"/>
      <c r="FY45" s="17"/>
      <c r="FZ45" s="17"/>
      <c r="GA45" s="17"/>
      <c r="GB45" s="17"/>
      <c r="GC45" s="17"/>
      <c r="GD45" s="17"/>
      <c r="GE45" s="17"/>
      <c r="GF45" s="17"/>
      <c r="GG45" s="17"/>
      <c r="GH45" s="17"/>
      <c r="GI45" s="17"/>
      <c r="GJ45" s="17"/>
      <c r="GK45" s="17"/>
      <c r="GL45" s="17"/>
      <c r="GM45" s="17"/>
      <c r="GN45" s="17"/>
      <c r="GO45" s="17"/>
      <c r="GP45" s="17"/>
      <c r="GQ45" s="17"/>
      <c r="GR45" s="17"/>
      <c r="GS45" s="17"/>
      <c r="GT45" s="17"/>
      <c r="GU45" s="17"/>
      <c r="GV45" s="17"/>
      <c r="GW45" s="17"/>
      <c r="GX45" s="17"/>
      <c r="GY45" s="17"/>
      <c r="GZ45" s="17"/>
      <c r="HA45" s="17"/>
      <c r="HB45" s="17"/>
      <c r="HC45" s="17"/>
      <c r="HD45" s="17"/>
      <c r="HE45" s="17"/>
      <c r="HF45" s="17"/>
      <c r="HG45" s="17"/>
      <c r="HH45" s="17"/>
      <c r="HI45" s="17"/>
      <c r="HJ45" s="17"/>
      <c r="HK45" s="17"/>
      <c r="HL45" s="17"/>
      <c r="HM45" s="17"/>
      <c r="HN45" s="17"/>
    </row>
    <row r="46" spans="1:222">
      <c r="A46" s="3" t="s">
        <v>41</v>
      </c>
      <c r="B46" s="3"/>
      <c r="C46" s="5">
        <f>'sjr193.85(2)'!C$2</f>
        <v>41110</v>
      </c>
      <c r="D46" s="8">
        <f>'sjr193.85(2)'!D$2</f>
        <v>0.49929398148148146</v>
      </c>
      <c r="E46" s="10">
        <f>'sjr193.85(2)'!E$2</f>
        <v>0.5</v>
      </c>
      <c r="F46" s="10">
        <f>'sjr193.85(2)'!F$2</f>
        <v>6.008</v>
      </c>
      <c r="G46" s="10">
        <f>E46/F46</f>
        <v>8.3222370173102536E-2</v>
      </c>
      <c r="H46" s="10">
        <f>'sjr193.85(2)'!G$2</f>
        <v>101.39999999999998</v>
      </c>
      <c r="I46" s="10">
        <f>'sjr193.85(2)'!H$2</f>
        <v>80.209999999999994</v>
      </c>
      <c r="J46" s="29">
        <f>'sjr193.85(2)'!I$2</f>
        <v>79.709999999999994</v>
      </c>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7"/>
      <c r="EV46" s="17"/>
      <c r="EW46" s="17"/>
      <c r="EX46" s="17"/>
      <c r="EY46" s="17"/>
      <c r="EZ46" s="17"/>
      <c r="FA46" s="17"/>
      <c r="FB46" s="17"/>
      <c r="FC46" s="17"/>
      <c r="FD46" s="17"/>
      <c r="FE46" s="17"/>
      <c r="FF46" s="17"/>
      <c r="FG46" s="17"/>
      <c r="FH46" s="17"/>
      <c r="FI46" s="17"/>
      <c r="FJ46" s="17"/>
      <c r="FK46" s="17"/>
      <c r="FL46" s="17"/>
      <c r="FM46" s="17"/>
      <c r="FN46" s="17"/>
      <c r="FO46" s="17"/>
      <c r="FP46" s="17"/>
      <c r="FQ46" s="17"/>
      <c r="FR46" s="17"/>
      <c r="FS46" s="17"/>
      <c r="FT46" s="17"/>
      <c r="FU46" s="17"/>
      <c r="FV46" s="17"/>
      <c r="FW46" s="17"/>
      <c r="FX46" s="17"/>
      <c r="FY46" s="17"/>
      <c r="FZ46" s="17"/>
      <c r="GA46" s="17"/>
      <c r="GB46" s="17"/>
      <c r="GC46" s="17"/>
      <c r="GD46" s="17"/>
      <c r="GE46" s="17"/>
      <c r="GF46" s="17"/>
      <c r="GG46" s="17"/>
      <c r="GH46" s="17"/>
      <c r="GI46" s="17"/>
      <c r="GJ46" s="17"/>
      <c r="GK46" s="17"/>
      <c r="GL46" s="17"/>
      <c r="GM46" s="17"/>
      <c r="GN46" s="17"/>
      <c r="GO46" s="17"/>
      <c r="GP46" s="17"/>
      <c r="GQ46" s="17"/>
      <c r="GR46" s="17"/>
      <c r="GS46" s="17"/>
      <c r="GT46" s="17"/>
      <c r="GU46" s="17"/>
      <c r="GV46" s="17"/>
      <c r="GW46" s="17"/>
      <c r="GX46" s="17"/>
      <c r="GY46" s="17"/>
      <c r="GZ46" s="17"/>
      <c r="HA46" s="17"/>
      <c r="HB46" s="17"/>
      <c r="HC46" s="17"/>
      <c r="HD46" s="17"/>
      <c r="HE46" s="17"/>
      <c r="HF46" s="17"/>
      <c r="HG46" s="17"/>
      <c r="HH46" s="17"/>
      <c r="HI46" s="17"/>
      <c r="HJ46" s="17"/>
      <c r="HK46" s="17"/>
      <c r="HL46" s="17"/>
      <c r="HM46" s="17"/>
      <c r="HN46" s="17"/>
    </row>
    <row r="47" spans="1:222">
      <c r="A47" s="3" t="s">
        <v>20</v>
      </c>
      <c r="B47" s="3"/>
      <c r="C47" s="5">
        <f>sjr201.57!B$13</f>
        <v>41103</v>
      </c>
      <c r="D47" s="8">
        <f>sjr201.57!C$13</f>
        <v>0.54748842592592595</v>
      </c>
      <c r="E47" s="10">
        <f>sjr201.57!D$13</f>
        <v>6.730000000000004</v>
      </c>
      <c r="F47" s="10">
        <f>sjr201.57!E$13</f>
        <v>12.484999999999999</v>
      </c>
      <c r="G47" s="10">
        <f>E47/F47</f>
        <v>0.53904685622747328</v>
      </c>
      <c r="H47" s="10">
        <f>sjr201.57!F$13</f>
        <v>99.1099999999999</v>
      </c>
      <c r="I47" s="10">
        <f>sjr201.57!G$13</f>
        <v>86.67</v>
      </c>
      <c r="J47" s="29">
        <f>sjr201.57!H$13</f>
        <v>79.94</v>
      </c>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c r="DE47" s="17"/>
      <c r="DF47" s="17"/>
      <c r="DG47" s="17"/>
      <c r="DH47" s="17"/>
      <c r="DI47" s="17"/>
      <c r="DJ47" s="17"/>
      <c r="DK47" s="17"/>
      <c r="DL47" s="17"/>
      <c r="DM47" s="17"/>
      <c r="DN47" s="17"/>
      <c r="DO47" s="17"/>
      <c r="DP47" s="17"/>
      <c r="DQ47" s="17"/>
      <c r="DR47" s="17"/>
      <c r="DS47" s="17"/>
      <c r="DT47" s="17"/>
      <c r="DU47" s="17"/>
      <c r="DV47" s="17"/>
      <c r="DW47" s="17"/>
      <c r="DX47" s="17"/>
      <c r="DY47" s="17"/>
      <c r="DZ47" s="17"/>
      <c r="EA47" s="17"/>
      <c r="EB47" s="17"/>
      <c r="EC47" s="17"/>
      <c r="ED47" s="17"/>
      <c r="EE47" s="17"/>
      <c r="EF47" s="17"/>
      <c r="EG47" s="17"/>
      <c r="EH47" s="17"/>
      <c r="EI47" s="17"/>
      <c r="EJ47" s="17"/>
      <c r="EK47" s="17"/>
      <c r="EL47" s="17"/>
      <c r="EM47" s="17"/>
      <c r="EN47" s="17"/>
      <c r="EO47" s="17"/>
      <c r="EP47" s="17"/>
      <c r="EQ47" s="17"/>
      <c r="ER47" s="17"/>
      <c r="ES47" s="17"/>
      <c r="ET47" s="17"/>
      <c r="EU47" s="17"/>
      <c r="EV47" s="17"/>
      <c r="EW47" s="17"/>
      <c r="EX47" s="17"/>
      <c r="EY47" s="17"/>
      <c r="EZ47" s="17"/>
      <c r="FA47" s="17"/>
      <c r="FB47" s="17"/>
      <c r="FC47" s="17"/>
      <c r="FD47" s="17"/>
      <c r="FE47" s="17"/>
      <c r="FF47" s="17"/>
      <c r="FG47" s="17"/>
      <c r="FH47" s="17"/>
      <c r="FI47" s="17"/>
      <c r="FJ47" s="17"/>
      <c r="FK47" s="17"/>
      <c r="FL47" s="17"/>
      <c r="FM47" s="17"/>
      <c r="FN47" s="17"/>
      <c r="FO47" s="17"/>
      <c r="FP47" s="17"/>
      <c r="FQ47" s="17"/>
      <c r="FR47" s="17"/>
      <c r="FS47" s="17"/>
      <c r="FT47" s="17"/>
      <c r="FU47" s="17"/>
      <c r="FV47" s="17"/>
      <c r="FW47" s="17"/>
      <c r="FX47" s="17"/>
      <c r="FY47" s="17"/>
      <c r="FZ47" s="17"/>
      <c r="GA47" s="17"/>
      <c r="GB47" s="17"/>
      <c r="GC47" s="17"/>
      <c r="GD47" s="17"/>
      <c r="GE47" s="17"/>
      <c r="GF47" s="17"/>
      <c r="GG47" s="17"/>
      <c r="GH47" s="17"/>
      <c r="GI47" s="17"/>
      <c r="GJ47" s="17"/>
      <c r="GK47" s="17"/>
      <c r="GL47" s="17"/>
      <c r="GM47" s="17"/>
      <c r="GN47" s="17"/>
      <c r="GO47" s="17"/>
      <c r="GP47" s="17"/>
      <c r="GQ47" s="17"/>
      <c r="GR47" s="17"/>
      <c r="GS47" s="17"/>
      <c r="GT47" s="17"/>
      <c r="GU47" s="17"/>
      <c r="GV47" s="17"/>
      <c r="GW47" s="17"/>
      <c r="GX47" s="17"/>
      <c r="GY47" s="17"/>
      <c r="GZ47" s="17"/>
      <c r="HA47" s="17"/>
      <c r="HB47" s="17"/>
      <c r="HC47" s="17"/>
      <c r="HD47" s="17"/>
      <c r="HE47" s="17"/>
      <c r="HF47" s="17"/>
      <c r="HG47" s="17"/>
      <c r="HH47" s="17"/>
      <c r="HI47" s="17"/>
      <c r="HJ47" s="17"/>
      <c r="HK47" s="17"/>
      <c r="HL47" s="17"/>
      <c r="HM47" s="17"/>
      <c r="HN47" s="17"/>
    </row>
    <row r="48" spans="1:222">
      <c r="A48" s="1" t="s">
        <v>336</v>
      </c>
      <c r="B48" s="3"/>
      <c r="C48" s="5">
        <f>sjr192.8!B$3</f>
        <v>41109</v>
      </c>
      <c r="D48" s="8">
        <f>sjr192.8!C$3</f>
        <v>0.61386574074074074</v>
      </c>
      <c r="E48" s="10">
        <f>sjr192.8!D$3</f>
        <v>10.410000000000011</v>
      </c>
      <c r="F48" s="10">
        <f>sjr192.8!E$3</f>
        <v>3.1740000000000004</v>
      </c>
      <c r="G48" s="10">
        <f>E48/F48</f>
        <v>3.2797731568998141</v>
      </c>
      <c r="H48" s="10">
        <f>sjr192.8!F$3</f>
        <v>96.270000000000095</v>
      </c>
      <c r="I48" s="10">
        <f>sjr192.8!G$3</f>
        <v>84.76</v>
      </c>
      <c r="J48" s="27">
        <f>sjr192.8!H$3</f>
        <v>74.349999999999994</v>
      </c>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c r="DE48" s="17"/>
      <c r="DF48" s="17"/>
      <c r="DG48" s="17"/>
      <c r="DH48" s="17"/>
      <c r="DI48" s="17"/>
      <c r="DJ48" s="17"/>
      <c r="DK48" s="17"/>
      <c r="DL48" s="17"/>
      <c r="DM48" s="17"/>
      <c r="DN48" s="17"/>
      <c r="DO48" s="17"/>
      <c r="DP48" s="17"/>
      <c r="DQ48" s="17"/>
      <c r="DR48" s="17"/>
      <c r="DS48" s="17"/>
      <c r="DT48" s="17"/>
      <c r="DU48" s="17"/>
      <c r="DV48" s="17"/>
      <c r="DW48" s="17"/>
      <c r="DX48" s="17"/>
      <c r="DY48" s="17"/>
      <c r="DZ48" s="17"/>
      <c r="EA48" s="17"/>
      <c r="EB48" s="17"/>
      <c r="EC48" s="17"/>
      <c r="ED48" s="17"/>
      <c r="EE48" s="17"/>
      <c r="EF48" s="17"/>
      <c r="EG48" s="17"/>
      <c r="EH48" s="17"/>
      <c r="EI48" s="17"/>
      <c r="EJ48" s="17"/>
      <c r="EK48" s="17"/>
      <c r="EL48" s="17"/>
      <c r="EM48" s="17"/>
      <c r="EN48" s="17"/>
      <c r="EO48" s="17"/>
      <c r="EP48" s="17"/>
      <c r="EQ48" s="17"/>
      <c r="ER48" s="17"/>
      <c r="ES48" s="17"/>
      <c r="ET48" s="17"/>
      <c r="EU48" s="17"/>
      <c r="EV48" s="17"/>
      <c r="EW48" s="17"/>
      <c r="EX48" s="17"/>
      <c r="EY48" s="17"/>
      <c r="EZ48" s="17"/>
      <c r="FA48" s="17"/>
      <c r="FB48" s="17"/>
      <c r="FC48" s="17"/>
      <c r="FD48" s="17"/>
      <c r="FE48" s="17"/>
      <c r="FF48" s="17"/>
      <c r="FG48" s="17"/>
      <c r="FH48" s="17"/>
      <c r="FI48" s="17"/>
      <c r="FJ48" s="17"/>
      <c r="FK48" s="17"/>
      <c r="FL48" s="17"/>
      <c r="FM48" s="17"/>
      <c r="FN48" s="17"/>
      <c r="FO48" s="17"/>
      <c r="FP48" s="17"/>
      <c r="FQ48" s="17"/>
      <c r="FR48" s="17"/>
      <c r="FS48" s="17"/>
      <c r="FT48" s="17"/>
      <c r="FU48" s="17"/>
      <c r="FV48" s="17"/>
      <c r="FW48" s="17"/>
      <c r="FX48" s="17"/>
      <c r="FY48" s="17"/>
      <c r="FZ48" s="17"/>
      <c r="GA48" s="17"/>
      <c r="GB48" s="17"/>
      <c r="GC48" s="17"/>
      <c r="GD48" s="17"/>
      <c r="GE48" s="17"/>
      <c r="GF48" s="17"/>
      <c r="GG48" s="17"/>
      <c r="GH48" s="17"/>
      <c r="GI48" s="17"/>
      <c r="GJ48" s="17"/>
      <c r="GK48" s="17"/>
      <c r="GL48" s="17"/>
      <c r="GM48" s="17"/>
      <c r="GN48" s="17"/>
      <c r="GO48" s="17"/>
      <c r="GP48" s="17"/>
      <c r="GQ48" s="17"/>
      <c r="GR48" s="17"/>
      <c r="GS48" s="17"/>
      <c r="GT48" s="17"/>
      <c r="GU48" s="17"/>
      <c r="GV48" s="17"/>
      <c r="GW48" s="17"/>
      <c r="GX48" s="17"/>
      <c r="GY48" s="17"/>
      <c r="GZ48" s="17"/>
      <c r="HA48" s="17"/>
      <c r="HB48" s="17"/>
      <c r="HC48" s="17"/>
      <c r="HD48" s="17"/>
      <c r="HE48" s="17"/>
      <c r="HF48" s="17"/>
      <c r="HG48" s="17"/>
      <c r="HH48" s="17"/>
      <c r="HI48" s="17"/>
      <c r="HJ48" s="17"/>
      <c r="HK48" s="17"/>
      <c r="HL48" s="17"/>
      <c r="HM48" s="17"/>
      <c r="HN48" s="17"/>
    </row>
    <row r="49" spans="1:222" s="4" customFormat="1">
      <c r="A49" s="3" t="s">
        <v>49</v>
      </c>
      <c r="B49" s="3"/>
      <c r="C49" s="5">
        <f>'sjr190.14_"opt2"'!D$3</f>
        <v>41109</v>
      </c>
      <c r="D49" s="8">
        <f>'sjr190.14_"opt2"'!E$3</f>
        <v>0.56416666666666659</v>
      </c>
      <c r="E49" s="10">
        <f>'sjr190.14_"opt2"'!F$3</f>
        <v>8.9100000000000108</v>
      </c>
      <c r="F49" s="10">
        <f>'sjr190.14_"opt2"'!G$3</f>
        <v>8.3580000000000005</v>
      </c>
      <c r="G49" s="10">
        <f>E49/F49</f>
        <v>1.0660445082555647</v>
      </c>
      <c r="H49" s="10">
        <f>'sjr190.14_"opt2"'!H$3</f>
        <v>91.329999999999927</v>
      </c>
      <c r="I49" s="10">
        <f>'sjr190.14_"opt2"'!I$3</f>
        <v>82.65</v>
      </c>
      <c r="J49" s="27">
        <f>'sjr190.14_"opt2"'!J$3</f>
        <v>73.739999999999995</v>
      </c>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c r="DE49" s="17"/>
      <c r="DF49" s="17"/>
      <c r="DG49" s="17"/>
      <c r="DH49" s="17"/>
      <c r="DI49" s="17"/>
      <c r="DJ49" s="17"/>
      <c r="DK49" s="17"/>
      <c r="DL49" s="17"/>
      <c r="DM49" s="17"/>
      <c r="DN49" s="17"/>
      <c r="DO49" s="17"/>
      <c r="DP49" s="17"/>
      <c r="DQ49" s="17"/>
      <c r="DR49" s="17"/>
      <c r="DS49" s="17"/>
      <c r="DT49" s="17"/>
      <c r="DU49" s="17"/>
      <c r="DV49" s="17"/>
      <c r="DW49" s="17"/>
      <c r="DX49" s="17"/>
      <c r="DY49" s="17"/>
      <c r="DZ49" s="17"/>
      <c r="EA49" s="17"/>
      <c r="EB49" s="17"/>
      <c r="EC49" s="17"/>
      <c r="ED49" s="17"/>
      <c r="EE49" s="17"/>
      <c r="EF49" s="17"/>
      <c r="EG49" s="17"/>
      <c r="EH49" s="17"/>
      <c r="EI49" s="17"/>
      <c r="EJ49" s="17"/>
      <c r="EK49" s="17"/>
      <c r="EL49" s="17"/>
      <c r="EM49" s="17"/>
      <c r="EN49" s="17"/>
      <c r="EO49" s="17"/>
      <c r="EP49" s="17"/>
      <c r="EQ49" s="17"/>
      <c r="ER49" s="17"/>
      <c r="ES49" s="17"/>
      <c r="ET49" s="17"/>
      <c r="EU49" s="17"/>
      <c r="EV49" s="17"/>
      <c r="EW49" s="17"/>
      <c r="EX49" s="17"/>
      <c r="EY49" s="17"/>
      <c r="EZ49" s="17"/>
      <c r="FA49" s="17"/>
      <c r="FB49" s="17"/>
      <c r="FC49" s="17"/>
      <c r="FD49" s="17"/>
      <c r="FE49" s="17"/>
      <c r="FF49" s="17"/>
      <c r="FG49" s="17"/>
      <c r="FH49" s="17"/>
      <c r="FI49" s="17"/>
      <c r="FJ49" s="17"/>
      <c r="FK49" s="17"/>
      <c r="FL49" s="17"/>
      <c r="FM49" s="17"/>
      <c r="FN49" s="17"/>
      <c r="FO49" s="17"/>
      <c r="FP49" s="17"/>
      <c r="FQ49" s="17"/>
      <c r="FR49" s="17"/>
      <c r="FS49" s="17"/>
      <c r="FT49" s="17"/>
      <c r="FU49" s="17"/>
      <c r="FV49" s="17"/>
      <c r="FW49" s="17"/>
      <c r="FX49" s="17"/>
      <c r="FY49" s="17"/>
      <c r="FZ49" s="17"/>
      <c r="GA49" s="17"/>
      <c r="GB49" s="17"/>
      <c r="GC49" s="17"/>
      <c r="GD49" s="17"/>
      <c r="GE49" s="17"/>
      <c r="GF49" s="17"/>
      <c r="GG49" s="17"/>
      <c r="GH49" s="17"/>
      <c r="GI49" s="17"/>
      <c r="GJ49" s="17"/>
      <c r="GK49" s="17"/>
      <c r="GL49" s="17"/>
      <c r="GM49" s="17"/>
      <c r="GN49" s="17"/>
      <c r="GO49" s="17"/>
      <c r="GP49" s="17"/>
      <c r="GQ49" s="17"/>
      <c r="GR49" s="17"/>
      <c r="GS49" s="17"/>
      <c r="GT49" s="17"/>
      <c r="GU49" s="17"/>
      <c r="GV49" s="17"/>
      <c r="GW49" s="17"/>
      <c r="GX49" s="17"/>
      <c r="GY49" s="17"/>
      <c r="GZ49" s="17"/>
      <c r="HA49" s="17"/>
      <c r="HB49" s="17"/>
      <c r="HC49" s="17"/>
      <c r="HD49" s="17"/>
      <c r="HE49" s="17"/>
      <c r="HF49" s="17"/>
      <c r="HG49" s="17"/>
      <c r="HH49" s="17"/>
      <c r="HI49" s="17"/>
      <c r="HJ49" s="17"/>
      <c r="HK49" s="17"/>
      <c r="HL49" s="17"/>
      <c r="HM49" s="17"/>
      <c r="HN49" s="17"/>
    </row>
    <row r="50" spans="1:222" s="34" customFormat="1">
      <c r="A50" s="3" t="s">
        <v>70</v>
      </c>
      <c r="B50" s="3"/>
      <c r="C50" s="5">
        <f>'esb29.88(2)_"opt2"'!C$2</f>
        <v>41121</v>
      </c>
      <c r="D50" s="8">
        <f>'esb29.88(2)_"opt2"'!D$2</f>
        <v>0.59996527777777775</v>
      </c>
      <c r="E50" s="10">
        <f>'esb29.88(2)_"opt2"'!E$2</f>
        <v>9.539999999999992</v>
      </c>
      <c r="F50" s="10">
        <f>'esb29.88(2)_"opt2"'!F$2</f>
        <v>3.2269999999999999</v>
      </c>
      <c r="G50" s="10">
        <f>E50/F50</f>
        <v>2.9563061667183117</v>
      </c>
      <c r="H50" s="10">
        <f>'esb29.88(2)_"opt2"'!G$2</f>
        <v>85.699999999999932</v>
      </c>
      <c r="I50" s="10">
        <f>'esb29.88(2)_"opt2"'!H$2</f>
        <v>85.85</v>
      </c>
      <c r="J50" s="25">
        <f>'esb29.88(2)_"opt2"'!I$2</f>
        <v>76.31</v>
      </c>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c r="DE50" s="17"/>
      <c r="DF50" s="17"/>
      <c r="DG50" s="17"/>
      <c r="DH50" s="17"/>
      <c r="DI50" s="17"/>
      <c r="DJ50" s="17"/>
      <c r="DK50" s="17"/>
      <c r="DL50" s="17"/>
      <c r="DM50" s="17"/>
      <c r="DN50" s="17"/>
      <c r="DO50" s="17"/>
      <c r="DP50" s="17"/>
      <c r="DQ50" s="17"/>
      <c r="DR50" s="17"/>
      <c r="DS50" s="17"/>
      <c r="DT50" s="17"/>
      <c r="DU50" s="17"/>
      <c r="DV50" s="17"/>
      <c r="DW50" s="17"/>
      <c r="DX50" s="17"/>
      <c r="DY50" s="17"/>
      <c r="DZ50" s="17"/>
      <c r="EA50" s="17"/>
      <c r="EB50" s="17"/>
      <c r="EC50" s="17"/>
      <c r="ED50" s="17"/>
      <c r="EE50" s="17"/>
      <c r="EF50" s="17"/>
      <c r="EG50" s="17"/>
      <c r="EH50" s="17"/>
      <c r="EI50" s="17"/>
      <c r="EJ50" s="17"/>
      <c r="EK50" s="17"/>
      <c r="EL50" s="17"/>
      <c r="EM50" s="17"/>
      <c r="EN50" s="17"/>
      <c r="EO50" s="17"/>
      <c r="EP50" s="17"/>
      <c r="EQ50" s="17"/>
      <c r="ER50" s="17"/>
      <c r="ES50" s="17"/>
      <c r="ET50" s="17"/>
      <c r="EU50" s="17"/>
      <c r="EV50" s="17"/>
      <c r="EW50" s="17"/>
      <c r="EX50" s="17"/>
      <c r="EY50" s="17"/>
      <c r="EZ50" s="17"/>
      <c r="FA50" s="17"/>
      <c r="FB50" s="17"/>
      <c r="FC50" s="17"/>
      <c r="FD50" s="17"/>
      <c r="FE50" s="17"/>
      <c r="FF50" s="17"/>
      <c r="FG50" s="17"/>
      <c r="FH50" s="17"/>
      <c r="FI50" s="17"/>
      <c r="FJ50" s="17"/>
      <c r="FK50" s="17"/>
      <c r="FL50" s="17"/>
      <c r="FM50" s="17"/>
      <c r="FN50" s="17"/>
      <c r="FO50" s="17"/>
      <c r="FP50" s="17"/>
      <c r="FQ50" s="17"/>
      <c r="FR50" s="17"/>
      <c r="FS50" s="17"/>
      <c r="FT50" s="17"/>
      <c r="FU50" s="17"/>
      <c r="FV50" s="17"/>
      <c r="FW50" s="17"/>
      <c r="FX50" s="17"/>
      <c r="FY50" s="17"/>
      <c r="FZ50" s="17"/>
      <c r="GA50" s="17"/>
      <c r="GB50" s="17"/>
      <c r="GC50" s="17"/>
      <c r="GD50" s="17"/>
      <c r="GE50" s="17"/>
      <c r="GF50" s="17"/>
      <c r="GG50" s="17"/>
      <c r="GH50" s="17"/>
      <c r="GI50" s="17"/>
      <c r="GJ50" s="17"/>
      <c r="GK50" s="17"/>
      <c r="GL50" s="17"/>
      <c r="GM50" s="17"/>
      <c r="GN50" s="17"/>
      <c r="GO50" s="17"/>
      <c r="GP50" s="17"/>
      <c r="GQ50" s="17"/>
      <c r="GR50" s="17"/>
      <c r="GS50" s="17"/>
      <c r="GT50" s="17"/>
      <c r="GU50" s="17"/>
      <c r="GV50" s="17"/>
      <c r="GW50" s="17"/>
      <c r="GX50" s="17"/>
      <c r="GY50" s="17"/>
      <c r="GZ50" s="17"/>
      <c r="HA50" s="17"/>
      <c r="HB50" s="17"/>
      <c r="HC50" s="17"/>
      <c r="HD50" s="17"/>
      <c r="HE50" s="17"/>
      <c r="HF50" s="17"/>
      <c r="HG50" s="17"/>
      <c r="HH50" s="17"/>
      <c r="HI50" s="17"/>
      <c r="HJ50" s="17"/>
      <c r="HK50" s="17"/>
      <c r="HL50" s="17"/>
      <c r="HM50" s="17"/>
      <c r="HN50" s="17"/>
    </row>
    <row r="51" spans="1:222" s="34" customFormat="1">
      <c r="A51" s="3" t="s">
        <v>9</v>
      </c>
      <c r="B51" s="3"/>
      <c r="C51" s="5">
        <f>'sjr205.45(2)_"opt1"'!$C$2</f>
        <v>41115</v>
      </c>
      <c r="D51" s="14">
        <f>'sjr205.45(2)_"opt1"'!$D$2</f>
        <v>0.61207175925925927</v>
      </c>
      <c r="E51" s="10">
        <f>'sjr205.45(2)_"opt1"'!$E$2</f>
        <v>8.1599999999999966</v>
      </c>
      <c r="F51" s="10">
        <f>'sjr205.45(2)_"opt1"'!$F$2</f>
        <v>7.9499999999999993</v>
      </c>
      <c r="G51" s="10">
        <f>E51/F51</f>
        <v>1.0264150943396224</v>
      </c>
      <c r="H51" s="10">
        <f>'sjr205.45(2)_"opt1"'!G$2</f>
        <v>79</v>
      </c>
      <c r="I51" s="10">
        <f>'sjr205.45(2)_"opt1"'!H$2</f>
        <v>85.39</v>
      </c>
      <c r="J51" s="28">
        <f>'sjr205.45(2)_"opt1"'!I$2</f>
        <v>77.23</v>
      </c>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c r="DE51" s="17"/>
      <c r="DF51" s="17"/>
      <c r="DG51" s="17"/>
      <c r="DH51" s="17"/>
      <c r="DI51" s="17"/>
      <c r="DJ51" s="17"/>
      <c r="DK51" s="17"/>
      <c r="DL51" s="17"/>
      <c r="DM51" s="17"/>
      <c r="DN51" s="17"/>
      <c r="DO51" s="17"/>
      <c r="DP51" s="17"/>
      <c r="DQ51" s="17"/>
      <c r="DR51" s="17"/>
      <c r="DS51" s="17"/>
      <c r="DT51" s="17"/>
      <c r="DU51" s="17"/>
      <c r="DV51" s="17"/>
      <c r="DW51" s="17"/>
      <c r="DX51" s="17"/>
      <c r="DY51" s="17"/>
      <c r="DZ51" s="17"/>
      <c r="EA51" s="17"/>
      <c r="EB51" s="17"/>
      <c r="EC51" s="17"/>
      <c r="ED51" s="17"/>
      <c r="EE51" s="17"/>
      <c r="EF51" s="17"/>
      <c r="EG51" s="17"/>
      <c r="EH51" s="17"/>
      <c r="EI51" s="17"/>
      <c r="EJ51" s="17"/>
      <c r="EK51" s="17"/>
      <c r="EL51" s="17"/>
      <c r="EM51" s="17"/>
      <c r="EN51" s="17"/>
      <c r="EO51" s="17"/>
      <c r="EP51" s="17"/>
      <c r="EQ51" s="17"/>
      <c r="ER51" s="17"/>
      <c r="ES51" s="17"/>
      <c r="ET51" s="17"/>
      <c r="EU51" s="17"/>
      <c r="EV51" s="17"/>
      <c r="EW51" s="17"/>
      <c r="EX51" s="17"/>
      <c r="EY51" s="17"/>
      <c r="EZ51" s="17"/>
      <c r="FA51" s="17"/>
      <c r="FB51" s="17"/>
      <c r="FC51" s="17"/>
      <c r="FD51" s="17"/>
      <c r="FE51" s="17"/>
      <c r="FF51" s="17"/>
      <c r="FG51" s="17"/>
      <c r="FH51" s="17"/>
      <c r="FI51" s="17"/>
      <c r="FJ51" s="17"/>
      <c r="FK51" s="17"/>
      <c r="FL51" s="17"/>
      <c r="FM51" s="17"/>
      <c r="FN51" s="17"/>
      <c r="FO51" s="17"/>
      <c r="FP51" s="17"/>
      <c r="FQ51" s="17"/>
      <c r="FR51" s="17"/>
      <c r="FS51" s="17"/>
      <c r="FT51" s="17"/>
      <c r="FU51" s="17"/>
      <c r="FV51" s="17"/>
      <c r="FW51" s="17"/>
      <c r="FX51" s="17"/>
      <c r="FY51" s="17"/>
      <c r="FZ51" s="17"/>
      <c r="GA51" s="17"/>
      <c r="GB51" s="17"/>
      <c r="GC51" s="17"/>
      <c r="GD51" s="17"/>
      <c r="GE51" s="17"/>
      <c r="GF51" s="17"/>
      <c r="GG51" s="17"/>
      <c r="GH51" s="17"/>
      <c r="GI51" s="17"/>
      <c r="GJ51" s="17"/>
      <c r="GK51" s="17"/>
      <c r="GL51" s="17"/>
      <c r="GM51" s="17"/>
      <c r="GN51" s="17"/>
      <c r="GO51" s="17"/>
      <c r="GP51" s="17"/>
      <c r="GQ51" s="17"/>
      <c r="GR51" s="17"/>
      <c r="GS51" s="17"/>
      <c r="GT51" s="17"/>
      <c r="GU51" s="17"/>
      <c r="GV51" s="17"/>
      <c r="GW51" s="17"/>
      <c r="GX51" s="17"/>
      <c r="GY51" s="17"/>
      <c r="GZ51" s="17"/>
      <c r="HA51" s="17"/>
      <c r="HB51" s="17"/>
      <c r="HC51" s="17"/>
      <c r="HD51" s="17"/>
      <c r="HE51" s="17"/>
      <c r="HF51" s="17"/>
      <c r="HG51" s="17"/>
      <c r="HH51" s="17"/>
      <c r="HI51" s="17"/>
      <c r="HJ51" s="17"/>
      <c r="HK51" s="17"/>
      <c r="HL51" s="17"/>
      <c r="HM51" s="17"/>
      <c r="HN51" s="17"/>
    </row>
    <row r="52" spans="1:222">
      <c r="A52" s="1" t="s">
        <v>339</v>
      </c>
      <c r="B52" s="3"/>
      <c r="C52" s="5">
        <f>sjr193.29!B$5</f>
        <v>41109</v>
      </c>
      <c r="D52" s="8">
        <f>sjr193.29!C$5</f>
        <v>0.64542824074074068</v>
      </c>
      <c r="E52" s="10">
        <f>sjr193.29!D$5</f>
        <v>7.8200000000000074</v>
      </c>
      <c r="F52" s="10">
        <f>sjr193.29!E$5</f>
        <v>4.8780000000000001</v>
      </c>
      <c r="G52" s="10">
        <f>E52/F52</f>
        <v>1.603116031160313</v>
      </c>
      <c r="H52" s="10">
        <f>sjr193.29!F$5</f>
        <v>75.269999999999982</v>
      </c>
      <c r="I52" s="10">
        <f>sjr193.29!G$5</f>
        <v>83.92</v>
      </c>
      <c r="J52" s="25">
        <f>sjr193.29!H$5</f>
        <v>76.099999999999994</v>
      </c>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c r="DE52" s="17"/>
      <c r="DF52" s="17"/>
      <c r="DG52" s="17"/>
      <c r="DH52" s="17"/>
      <c r="DI52" s="17"/>
      <c r="DJ52" s="17"/>
      <c r="DK52" s="17"/>
      <c r="DL52" s="17"/>
      <c r="DM52" s="17"/>
      <c r="DN52" s="17"/>
      <c r="DO52" s="17"/>
      <c r="DP52" s="17"/>
      <c r="DQ52" s="17"/>
      <c r="DR52" s="17"/>
      <c r="DS52" s="17"/>
      <c r="DT52" s="17"/>
      <c r="DU52" s="17"/>
      <c r="DV52" s="17"/>
      <c r="DW52" s="17"/>
      <c r="DX52" s="17"/>
      <c r="DY52" s="17"/>
      <c r="DZ52" s="17"/>
      <c r="EA52" s="17"/>
      <c r="EB52" s="17"/>
      <c r="EC52" s="17"/>
      <c r="ED52" s="17"/>
      <c r="EE52" s="17"/>
      <c r="EF52" s="17"/>
      <c r="EG52" s="17"/>
      <c r="EH52" s="17"/>
      <c r="EI52" s="17"/>
      <c r="EJ52" s="17"/>
      <c r="EK52" s="17"/>
      <c r="EL52" s="17"/>
      <c r="EM52" s="17"/>
      <c r="EN52" s="17"/>
      <c r="EO52" s="17"/>
      <c r="EP52" s="17"/>
      <c r="EQ52" s="17"/>
      <c r="ER52" s="17"/>
      <c r="ES52" s="17"/>
      <c r="ET52" s="17"/>
      <c r="EU52" s="17"/>
      <c r="EV52" s="17"/>
      <c r="EW52" s="17"/>
      <c r="EX52" s="17"/>
      <c r="EY52" s="17"/>
      <c r="EZ52" s="17"/>
      <c r="FA52" s="17"/>
      <c r="FB52" s="17"/>
      <c r="FC52" s="17"/>
      <c r="FD52" s="17"/>
      <c r="FE52" s="17"/>
      <c r="FF52" s="17"/>
      <c r="FG52" s="17"/>
      <c r="FH52" s="17"/>
      <c r="FI52" s="17"/>
      <c r="FJ52" s="17"/>
      <c r="FK52" s="17"/>
      <c r="FL52" s="17"/>
      <c r="FM52" s="17"/>
      <c r="FN52" s="17"/>
      <c r="FO52" s="17"/>
      <c r="FP52" s="17"/>
      <c r="FQ52" s="17"/>
      <c r="FR52" s="17"/>
      <c r="FS52" s="17"/>
      <c r="FT52" s="17"/>
      <c r="FU52" s="17"/>
      <c r="FV52" s="17"/>
      <c r="FW52" s="17"/>
      <c r="FX52" s="17"/>
      <c r="FY52" s="17"/>
      <c r="FZ52" s="17"/>
      <c r="GA52" s="17"/>
      <c r="GB52" s="17"/>
      <c r="GC52" s="17"/>
      <c r="GD52" s="17"/>
      <c r="GE52" s="17"/>
      <c r="GF52" s="17"/>
      <c r="GG52" s="17"/>
      <c r="GH52" s="17"/>
      <c r="GI52" s="17"/>
      <c r="GJ52" s="17"/>
      <c r="GK52" s="17"/>
      <c r="GL52" s="17"/>
      <c r="GM52" s="17"/>
      <c r="GN52" s="17"/>
      <c r="GO52" s="17"/>
      <c r="GP52" s="17"/>
      <c r="GQ52" s="17"/>
      <c r="GR52" s="17"/>
      <c r="GS52" s="17"/>
      <c r="GT52" s="17"/>
      <c r="GU52" s="17"/>
      <c r="GV52" s="17"/>
      <c r="GW52" s="17"/>
      <c r="GX52" s="17"/>
      <c r="GY52" s="17"/>
      <c r="GZ52" s="17"/>
      <c r="HA52" s="17"/>
      <c r="HB52" s="17"/>
      <c r="HC52" s="17"/>
      <c r="HD52" s="17"/>
      <c r="HE52" s="17"/>
      <c r="HF52" s="17"/>
      <c r="HG52" s="17"/>
      <c r="HH52" s="17"/>
      <c r="HI52" s="17"/>
      <c r="HJ52" s="17"/>
      <c r="HK52" s="17"/>
      <c r="HL52" s="17"/>
      <c r="HM52" s="17"/>
      <c r="HN52" s="17"/>
    </row>
    <row r="53" spans="1:222" s="34" customFormat="1">
      <c r="A53" s="1" t="s">
        <v>345</v>
      </c>
      <c r="B53" s="3"/>
      <c r="C53" s="5">
        <f>'sjr198.72_"sjr199"'!C$2</f>
        <v>41114</v>
      </c>
      <c r="D53" s="8">
        <f>'sjr198.72_"sjr199"'!D$2</f>
        <v>0.55476851851851849</v>
      </c>
      <c r="E53" s="10">
        <f>'sjr198.72_"sjr199"'!E$2</f>
        <v>6.3100000000000023</v>
      </c>
      <c r="F53" s="10">
        <f>'sjr198.72_"sjr199"'!F$2</f>
        <v>4.6109999999999998</v>
      </c>
      <c r="G53" s="10">
        <f>E53/F53</f>
        <v>1.3684667100412065</v>
      </c>
      <c r="H53" s="10">
        <f>'sjr198.72_"sjr199"'!G$2</f>
        <v>69</v>
      </c>
      <c r="I53" s="10">
        <f>'sjr198.72_"sjr199"'!H$2</f>
        <v>83.3</v>
      </c>
      <c r="J53" s="25">
        <f>'sjr198.72_"sjr199"'!I$2</f>
        <v>76.989999999999995</v>
      </c>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c r="DE53" s="17"/>
      <c r="DF53" s="17"/>
      <c r="DG53" s="17"/>
      <c r="DH53" s="17"/>
      <c r="DI53" s="17"/>
      <c r="DJ53" s="17"/>
      <c r="DK53" s="17"/>
      <c r="DL53" s="17"/>
      <c r="DM53" s="17"/>
      <c r="DN53" s="17"/>
      <c r="DO53" s="17"/>
      <c r="DP53" s="17"/>
      <c r="DQ53" s="17"/>
      <c r="DR53" s="17"/>
      <c r="DS53" s="17"/>
      <c r="DT53" s="17"/>
      <c r="DU53" s="17"/>
      <c r="DV53" s="17"/>
      <c r="DW53" s="17"/>
      <c r="DX53" s="17"/>
      <c r="DY53" s="17"/>
      <c r="DZ53" s="17"/>
      <c r="EA53" s="17"/>
      <c r="EB53" s="17"/>
      <c r="EC53" s="17"/>
      <c r="ED53" s="17"/>
      <c r="EE53" s="17"/>
      <c r="EF53" s="17"/>
      <c r="EG53" s="17"/>
      <c r="EH53" s="17"/>
      <c r="EI53" s="17"/>
      <c r="EJ53" s="17"/>
      <c r="EK53" s="17"/>
      <c r="EL53" s="17"/>
      <c r="EM53" s="17"/>
      <c r="EN53" s="17"/>
      <c r="EO53" s="17"/>
      <c r="EP53" s="17"/>
      <c r="EQ53" s="17"/>
      <c r="ER53" s="17"/>
      <c r="ES53" s="17"/>
      <c r="ET53" s="17"/>
      <c r="EU53" s="17"/>
      <c r="EV53" s="17"/>
      <c r="EW53" s="17"/>
      <c r="EX53" s="17"/>
      <c r="EY53" s="17"/>
      <c r="EZ53" s="17"/>
      <c r="FA53" s="17"/>
      <c r="FB53" s="17"/>
      <c r="FC53" s="17"/>
      <c r="FD53" s="17"/>
      <c r="FE53" s="17"/>
      <c r="FF53" s="17"/>
      <c r="FG53" s="17"/>
      <c r="FH53" s="17"/>
      <c r="FI53" s="17"/>
      <c r="FJ53" s="17"/>
      <c r="FK53" s="17"/>
      <c r="FL53" s="17"/>
      <c r="FM53" s="17"/>
      <c r="FN53" s="17"/>
      <c r="FO53" s="17"/>
      <c r="FP53" s="17"/>
      <c r="FQ53" s="17"/>
      <c r="FR53" s="17"/>
      <c r="FS53" s="17"/>
      <c r="FT53" s="17"/>
      <c r="FU53" s="17"/>
      <c r="FV53" s="17"/>
      <c r="FW53" s="17"/>
      <c r="FX53" s="17"/>
      <c r="FY53" s="17"/>
      <c r="FZ53" s="17"/>
      <c r="GA53" s="17"/>
      <c r="GB53" s="17"/>
      <c r="GC53" s="17"/>
      <c r="GD53" s="17"/>
      <c r="GE53" s="17"/>
      <c r="GF53" s="17"/>
      <c r="GG53" s="17"/>
      <c r="GH53" s="17"/>
      <c r="GI53" s="17"/>
      <c r="GJ53" s="17"/>
      <c r="GK53" s="17"/>
      <c r="GL53" s="17"/>
      <c r="GM53" s="17"/>
      <c r="GN53" s="17"/>
      <c r="GO53" s="17"/>
      <c r="GP53" s="17"/>
      <c r="GQ53" s="17"/>
      <c r="GR53" s="17"/>
      <c r="GS53" s="17"/>
      <c r="GT53" s="17"/>
      <c r="GU53" s="17"/>
      <c r="GV53" s="17"/>
      <c r="GW53" s="17"/>
      <c r="GX53" s="17"/>
      <c r="GY53" s="17"/>
      <c r="GZ53" s="17"/>
      <c r="HA53" s="17"/>
      <c r="HB53" s="17"/>
      <c r="HC53" s="17"/>
      <c r="HD53" s="17"/>
      <c r="HE53" s="17"/>
      <c r="HF53" s="17"/>
      <c r="HG53" s="17"/>
      <c r="HH53" s="17"/>
      <c r="HI53" s="17"/>
      <c r="HJ53" s="17"/>
      <c r="HK53" s="17"/>
      <c r="HL53" s="17"/>
      <c r="HM53" s="17"/>
      <c r="HN53" s="17"/>
    </row>
    <row r="54" spans="1:222">
      <c r="A54" s="3" t="s">
        <v>65</v>
      </c>
      <c r="B54" s="3"/>
      <c r="C54" s="5">
        <f>esb31.2!C$2</f>
        <v>41122</v>
      </c>
      <c r="D54" s="8">
        <f>esb31.2!D$2</f>
        <v>0.47517361111111112</v>
      </c>
      <c r="E54" s="10">
        <f>esb31.2!E$2</f>
        <v>8.39</v>
      </c>
      <c r="F54" s="10">
        <f>esb31.2!F$2</f>
        <v>9.5599999999999987</v>
      </c>
      <c r="G54" s="10">
        <f>E54/F54</f>
        <v>0.87761506276150647</v>
      </c>
      <c r="H54" s="10">
        <f>esb31.2!G$2</f>
        <v>67</v>
      </c>
      <c r="I54" s="10">
        <f>esb31.2!H$2</f>
        <v>80.47</v>
      </c>
      <c r="J54" s="27">
        <f>esb31.2!I$2</f>
        <v>72.08</v>
      </c>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c r="DE54" s="17"/>
      <c r="DF54" s="17"/>
      <c r="DG54" s="17"/>
      <c r="DH54" s="17"/>
      <c r="DI54" s="17"/>
      <c r="DJ54" s="17"/>
      <c r="DK54" s="17"/>
      <c r="DL54" s="17"/>
      <c r="DM54" s="17"/>
      <c r="DN54" s="17"/>
      <c r="DO54" s="17"/>
      <c r="DP54" s="17"/>
      <c r="DQ54" s="17"/>
      <c r="DR54" s="17"/>
      <c r="DS54" s="17"/>
      <c r="DT54" s="17"/>
      <c r="DU54" s="17"/>
      <c r="DV54" s="17"/>
      <c r="DW54" s="17"/>
      <c r="DX54" s="17"/>
      <c r="DY54" s="17"/>
      <c r="DZ54" s="17"/>
      <c r="EA54" s="17"/>
      <c r="EB54" s="17"/>
      <c r="EC54" s="17"/>
      <c r="ED54" s="17"/>
      <c r="EE54" s="17"/>
      <c r="EF54" s="17"/>
      <c r="EG54" s="17"/>
      <c r="EH54" s="17"/>
      <c r="EI54" s="17"/>
      <c r="EJ54" s="17"/>
      <c r="EK54" s="17"/>
      <c r="EL54" s="17"/>
      <c r="EM54" s="17"/>
      <c r="EN54" s="17"/>
      <c r="EO54" s="17"/>
      <c r="EP54" s="17"/>
      <c r="EQ54" s="17"/>
      <c r="ER54" s="17"/>
      <c r="ES54" s="17"/>
      <c r="ET54" s="17"/>
      <c r="EU54" s="17"/>
      <c r="EV54" s="17"/>
      <c r="EW54" s="17"/>
      <c r="EX54" s="17"/>
      <c r="EY54" s="17"/>
      <c r="EZ54" s="17"/>
      <c r="FA54" s="17"/>
      <c r="FB54" s="17"/>
      <c r="FC54" s="17"/>
      <c r="FD54" s="17"/>
      <c r="FE54" s="17"/>
      <c r="FF54" s="17"/>
      <c r="FG54" s="17"/>
      <c r="FH54" s="17"/>
      <c r="FI54" s="17"/>
      <c r="FJ54" s="17"/>
      <c r="FK54" s="17"/>
      <c r="FL54" s="17"/>
      <c r="FM54" s="17"/>
      <c r="FN54" s="17"/>
      <c r="FO54" s="17"/>
      <c r="FP54" s="17"/>
      <c r="FQ54" s="17"/>
      <c r="FR54" s="17"/>
      <c r="FS54" s="17"/>
      <c r="FT54" s="17"/>
      <c r="FU54" s="17"/>
      <c r="FV54" s="17"/>
      <c r="FW54" s="17"/>
      <c r="FX54" s="17"/>
      <c r="FY54" s="17"/>
      <c r="FZ54" s="17"/>
      <c r="GA54" s="17"/>
      <c r="GB54" s="17"/>
      <c r="GC54" s="17"/>
      <c r="GD54" s="17"/>
      <c r="GE54" s="17"/>
      <c r="GF54" s="17"/>
      <c r="GG54" s="17"/>
      <c r="GH54" s="17"/>
      <c r="GI54" s="17"/>
      <c r="GJ54" s="17"/>
      <c r="GK54" s="17"/>
      <c r="GL54" s="17"/>
      <c r="GM54" s="17"/>
      <c r="GN54" s="17"/>
      <c r="GO54" s="17"/>
      <c r="GP54" s="17"/>
      <c r="GQ54" s="17"/>
      <c r="GR54" s="17"/>
      <c r="GS54" s="17"/>
      <c r="GT54" s="17"/>
      <c r="GU54" s="17"/>
      <c r="GV54" s="17"/>
      <c r="GW54" s="17"/>
      <c r="GX54" s="17"/>
      <c r="GY54" s="17"/>
      <c r="GZ54" s="17"/>
      <c r="HA54" s="17"/>
      <c r="HB54" s="17"/>
      <c r="HC54" s="17"/>
      <c r="HD54" s="17"/>
      <c r="HE54" s="17"/>
      <c r="HF54" s="17"/>
      <c r="HG54" s="17"/>
      <c r="HH54" s="17"/>
      <c r="HI54" s="17"/>
      <c r="HJ54" s="17"/>
      <c r="HK54" s="17"/>
      <c r="HL54" s="17"/>
      <c r="HM54" s="17"/>
      <c r="HN54" s="17"/>
    </row>
    <row r="55" spans="1:222" s="4" customFormat="1">
      <c r="A55" s="3" t="s">
        <v>50</v>
      </c>
      <c r="B55" s="3"/>
      <c r="C55" s="5">
        <f>'sjr190.14(2)_"opt3"'!D$3</f>
        <v>41109</v>
      </c>
      <c r="D55" s="8">
        <f>'sjr190.14(2)_"opt3"'!E$3</f>
        <v>0.57072916666666662</v>
      </c>
      <c r="E55" s="10">
        <f>'sjr190.14(2)_"opt3"'!F$3</f>
        <v>4.3299999999999983</v>
      </c>
      <c r="F55" s="10">
        <f>'sjr190.14(2)_"opt3"'!G$3</f>
        <v>5.4479999999999995</v>
      </c>
      <c r="G55" s="10">
        <f>E55/F55</f>
        <v>0.7947870778267252</v>
      </c>
      <c r="H55" s="10">
        <f>'sjr190.14(2)_"opt3"'!H$3</f>
        <v>64.189999999999941</v>
      </c>
      <c r="I55" s="10">
        <f>'sjr190.14(2)_"opt3"'!I$3</f>
        <v>78.81</v>
      </c>
      <c r="J55" s="27">
        <f>'sjr190.14(2)_"opt3"'!J$3</f>
        <v>74.48</v>
      </c>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c r="DE55" s="17"/>
      <c r="DF55" s="17"/>
      <c r="DG55" s="17"/>
      <c r="DH55" s="17"/>
      <c r="DI55" s="17"/>
      <c r="DJ55" s="17"/>
      <c r="DK55" s="17"/>
      <c r="DL55" s="17"/>
      <c r="DM55" s="17"/>
      <c r="DN55" s="17"/>
      <c r="DO55" s="17"/>
      <c r="DP55" s="17"/>
      <c r="DQ55" s="17"/>
      <c r="DR55" s="17"/>
      <c r="DS55" s="17"/>
      <c r="DT55" s="17"/>
      <c r="DU55" s="17"/>
      <c r="DV55" s="17"/>
      <c r="DW55" s="17"/>
      <c r="DX55" s="17"/>
      <c r="DY55" s="17"/>
      <c r="DZ55" s="17"/>
      <c r="EA55" s="17"/>
      <c r="EB55" s="17"/>
      <c r="EC55" s="17"/>
      <c r="ED55" s="17"/>
      <c r="EE55" s="17"/>
      <c r="EF55" s="17"/>
      <c r="EG55" s="17"/>
      <c r="EH55" s="17"/>
      <c r="EI55" s="17"/>
      <c r="EJ55" s="17"/>
      <c r="EK55" s="17"/>
      <c r="EL55" s="17"/>
      <c r="EM55" s="17"/>
      <c r="EN55" s="17"/>
      <c r="EO55" s="17"/>
      <c r="EP55" s="17"/>
      <c r="EQ55" s="17"/>
      <c r="ER55" s="17"/>
      <c r="ES55" s="17"/>
      <c r="ET55" s="17"/>
      <c r="EU55" s="17"/>
      <c r="EV55" s="17"/>
      <c r="EW55" s="17"/>
      <c r="EX55" s="17"/>
      <c r="EY55" s="17"/>
      <c r="EZ55" s="17"/>
      <c r="FA55" s="17"/>
      <c r="FB55" s="17"/>
      <c r="FC55" s="17"/>
      <c r="FD55" s="17"/>
      <c r="FE55" s="17"/>
      <c r="FF55" s="17"/>
      <c r="FG55" s="17"/>
      <c r="FH55" s="17"/>
      <c r="FI55" s="17"/>
      <c r="FJ55" s="17"/>
      <c r="FK55" s="17"/>
      <c r="FL55" s="17"/>
      <c r="FM55" s="17"/>
      <c r="FN55" s="17"/>
      <c r="FO55" s="17"/>
      <c r="FP55" s="17"/>
      <c r="FQ55" s="17"/>
      <c r="FR55" s="17"/>
      <c r="FS55" s="17"/>
      <c r="FT55" s="17"/>
      <c r="FU55" s="17"/>
      <c r="FV55" s="17"/>
      <c r="FW55" s="17"/>
      <c r="FX55" s="17"/>
      <c r="FY55" s="17"/>
      <c r="FZ55" s="17"/>
      <c r="GA55" s="17"/>
      <c r="GB55" s="17"/>
      <c r="GC55" s="17"/>
      <c r="GD55" s="17"/>
      <c r="GE55" s="17"/>
      <c r="GF55" s="17"/>
      <c r="GG55" s="17"/>
      <c r="GH55" s="17"/>
      <c r="GI55" s="17"/>
      <c r="GJ55" s="17"/>
      <c r="GK55" s="17"/>
      <c r="GL55" s="17"/>
      <c r="GM55" s="17"/>
      <c r="GN55" s="17"/>
      <c r="GO55" s="17"/>
      <c r="GP55" s="17"/>
      <c r="GQ55" s="17"/>
      <c r="GR55" s="17"/>
      <c r="GS55" s="17"/>
      <c r="GT55" s="17"/>
      <c r="GU55" s="17"/>
      <c r="GV55" s="17"/>
      <c r="GW55" s="17"/>
      <c r="GX55" s="17"/>
      <c r="GY55" s="17"/>
      <c r="GZ55" s="17"/>
      <c r="HA55" s="17"/>
      <c r="HB55" s="17"/>
      <c r="HC55" s="17"/>
      <c r="HD55" s="17"/>
      <c r="HE55" s="17"/>
      <c r="HF55" s="17"/>
      <c r="HG55" s="17"/>
      <c r="HH55" s="17"/>
      <c r="HI55" s="17"/>
      <c r="HJ55" s="17"/>
      <c r="HK55" s="17"/>
      <c r="HL55" s="17"/>
      <c r="HM55" s="17"/>
      <c r="HN55" s="17"/>
    </row>
    <row r="56" spans="1:222">
      <c r="A56" s="3" t="s">
        <v>82</v>
      </c>
      <c r="B56" s="3"/>
      <c r="C56" s="5">
        <f>esb26.30!C$2</f>
        <v>41121</v>
      </c>
      <c r="D56" s="8">
        <f>esb26.30!D$2</f>
        <v>0.50552083333333331</v>
      </c>
      <c r="E56" s="10">
        <f>esb26.30!E$2</f>
        <v>11.489999999999995</v>
      </c>
      <c r="F56" s="10">
        <f>esb26.30!F$2</f>
        <v>4.7119999999999997</v>
      </c>
      <c r="G56" s="10">
        <f>E56/F56</f>
        <v>2.4384550084889636</v>
      </c>
      <c r="H56" s="10">
        <f>esb26.30!G$2</f>
        <v>64</v>
      </c>
      <c r="I56" s="10">
        <f>esb26.30!H$2</f>
        <v>84.77</v>
      </c>
      <c r="J56" s="27">
        <f>esb26.30!I$2</f>
        <v>73.28</v>
      </c>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7"/>
      <c r="EV56" s="17"/>
      <c r="EW56" s="17"/>
      <c r="EX56" s="17"/>
      <c r="EY56" s="17"/>
      <c r="EZ56" s="17"/>
      <c r="FA56" s="17"/>
      <c r="FB56" s="17"/>
      <c r="FC56" s="17"/>
      <c r="FD56" s="17"/>
      <c r="FE56" s="17"/>
      <c r="FF56" s="17"/>
      <c r="FG56" s="17"/>
      <c r="FH56" s="17"/>
      <c r="FI56" s="17"/>
      <c r="FJ56" s="17"/>
      <c r="FK56" s="17"/>
      <c r="FL56" s="17"/>
      <c r="FM56" s="17"/>
      <c r="FN56" s="17"/>
      <c r="FO56" s="17"/>
      <c r="FP56" s="17"/>
      <c r="FQ56" s="17"/>
      <c r="FR56" s="17"/>
      <c r="FS56" s="17"/>
      <c r="FT56" s="17"/>
      <c r="FU56" s="17"/>
      <c r="FV56" s="17"/>
      <c r="FW56" s="17"/>
      <c r="FX56" s="17"/>
      <c r="FY56" s="17"/>
      <c r="FZ56" s="17"/>
      <c r="GA56" s="17"/>
      <c r="GB56" s="17"/>
      <c r="GC56" s="17"/>
      <c r="GD56" s="17"/>
      <c r="GE56" s="17"/>
      <c r="GF56" s="17"/>
      <c r="GG56" s="17"/>
      <c r="GH56" s="17"/>
      <c r="GI56" s="17"/>
      <c r="GJ56" s="17"/>
      <c r="GK56" s="17"/>
      <c r="GL56" s="17"/>
      <c r="GM56" s="17"/>
      <c r="GN56" s="17"/>
      <c r="GO56" s="17"/>
      <c r="GP56" s="17"/>
      <c r="GQ56" s="17"/>
      <c r="GR56" s="17"/>
      <c r="GS56" s="17"/>
      <c r="GT56" s="17"/>
      <c r="GU56" s="17"/>
      <c r="GV56" s="17"/>
      <c r="GW56" s="17"/>
      <c r="GX56" s="17"/>
      <c r="GY56" s="17"/>
      <c r="GZ56" s="17"/>
      <c r="HA56" s="17"/>
      <c r="HB56" s="17"/>
      <c r="HC56" s="17"/>
      <c r="HD56" s="17"/>
      <c r="HE56" s="17"/>
      <c r="HF56" s="17"/>
      <c r="HG56" s="17"/>
      <c r="HH56" s="17"/>
      <c r="HI56" s="17"/>
      <c r="HJ56" s="17"/>
      <c r="HK56" s="17"/>
      <c r="HL56" s="17"/>
      <c r="HM56" s="17"/>
      <c r="HN56" s="17"/>
    </row>
    <row r="57" spans="1:222">
      <c r="A57" s="1" t="s">
        <v>335</v>
      </c>
      <c r="B57" s="3"/>
      <c r="C57" s="5">
        <f>sjr192.6!B$3</f>
        <v>41109</v>
      </c>
      <c r="D57" s="8">
        <f>sjr192.6!C$3</f>
        <v>0.60774305555555552</v>
      </c>
      <c r="E57" s="10">
        <f>sjr192.6!D$3</f>
        <v>8.269999999999996</v>
      </c>
      <c r="F57" s="10">
        <f>sjr192.6!E$3</f>
        <v>4.1789999999999994</v>
      </c>
      <c r="G57" s="10">
        <f>E57/F57</f>
        <v>1.978942330701124</v>
      </c>
      <c r="H57" s="10">
        <f>sjr192.6!F$3</f>
        <v>62.300000000000068</v>
      </c>
      <c r="I57" s="10">
        <f>sjr192.6!G$3</f>
        <v>83.08</v>
      </c>
      <c r="J57" s="27">
        <f>sjr192.6!H$3</f>
        <v>74.81</v>
      </c>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c r="DE57" s="17"/>
      <c r="DF57" s="17"/>
      <c r="DG57" s="17"/>
      <c r="DH57" s="17"/>
      <c r="DI57" s="17"/>
      <c r="DJ57" s="17"/>
      <c r="DK57" s="17"/>
      <c r="DL57" s="17"/>
      <c r="DM57" s="17"/>
      <c r="DN57" s="17"/>
      <c r="DO57" s="17"/>
      <c r="DP57" s="17"/>
      <c r="DQ57" s="17"/>
      <c r="DR57" s="17"/>
      <c r="DS57" s="17"/>
      <c r="DT57" s="17"/>
      <c r="DU57" s="17"/>
      <c r="DV57" s="17"/>
      <c r="DW57" s="17"/>
      <c r="DX57" s="17"/>
      <c r="DY57" s="17"/>
      <c r="DZ57" s="17"/>
      <c r="EA57" s="17"/>
      <c r="EB57" s="17"/>
      <c r="EC57" s="17"/>
      <c r="ED57" s="17"/>
      <c r="EE57" s="17"/>
      <c r="EF57" s="17"/>
      <c r="EG57" s="17"/>
      <c r="EH57" s="17"/>
      <c r="EI57" s="17"/>
      <c r="EJ57" s="17"/>
      <c r="EK57" s="17"/>
      <c r="EL57" s="17"/>
      <c r="EM57" s="17"/>
      <c r="EN57" s="17"/>
      <c r="EO57" s="17"/>
      <c r="EP57" s="17"/>
      <c r="EQ57" s="17"/>
      <c r="ER57" s="17"/>
      <c r="ES57" s="17"/>
      <c r="ET57" s="17"/>
      <c r="EU57" s="17"/>
      <c r="EV57" s="17"/>
      <c r="EW57" s="17"/>
      <c r="EX57" s="17"/>
      <c r="EY57" s="17"/>
      <c r="EZ57" s="17"/>
      <c r="FA57" s="17"/>
      <c r="FB57" s="17"/>
      <c r="FC57" s="17"/>
      <c r="FD57" s="17"/>
      <c r="FE57" s="17"/>
      <c r="FF57" s="17"/>
      <c r="FG57" s="17"/>
      <c r="FH57" s="17"/>
      <c r="FI57" s="17"/>
      <c r="FJ57" s="17"/>
      <c r="FK57" s="17"/>
      <c r="FL57" s="17"/>
      <c r="FM57" s="17"/>
      <c r="FN57" s="17"/>
      <c r="FO57" s="17"/>
      <c r="FP57" s="17"/>
      <c r="FQ57" s="17"/>
      <c r="FR57" s="17"/>
      <c r="FS57" s="17"/>
      <c r="FT57" s="17"/>
      <c r="FU57" s="17"/>
      <c r="FV57" s="17"/>
      <c r="FW57" s="17"/>
      <c r="FX57" s="17"/>
      <c r="FY57" s="17"/>
      <c r="FZ57" s="17"/>
      <c r="GA57" s="17"/>
      <c r="GB57" s="17"/>
      <c r="GC57" s="17"/>
      <c r="GD57" s="17"/>
      <c r="GE57" s="17"/>
      <c r="GF57" s="17"/>
      <c r="GG57" s="17"/>
      <c r="GH57" s="17"/>
      <c r="GI57" s="17"/>
      <c r="GJ57" s="17"/>
      <c r="GK57" s="17"/>
      <c r="GL57" s="17"/>
      <c r="GM57" s="17"/>
      <c r="GN57" s="17"/>
      <c r="GO57" s="17"/>
      <c r="GP57" s="17"/>
      <c r="GQ57" s="17"/>
      <c r="GR57" s="17"/>
      <c r="GS57" s="17"/>
      <c r="GT57" s="17"/>
      <c r="GU57" s="17"/>
      <c r="GV57" s="17"/>
      <c r="GW57" s="17"/>
      <c r="GX57" s="17"/>
      <c r="GY57" s="17"/>
      <c r="GZ57" s="17"/>
      <c r="HA57" s="17"/>
      <c r="HB57" s="17"/>
      <c r="HC57" s="17"/>
      <c r="HD57" s="17"/>
      <c r="HE57" s="17"/>
      <c r="HF57" s="17"/>
      <c r="HG57" s="17"/>
      <c r="HH57" s="17"/>
      <c r="HI57" s="17"/>
      <c r="HJ57" s="17"/>
      <c r="HK57" s="17"/>
      <c r="HL57" s="17"/>
      <c r="HM57" s="17"/>
      <c r="HN57" s="17"/>
    </row>
    <row r="58" spans="1:222" s="34" customFormat="1">
      <c r="A58" s="3" t="s">
        <v>80</v>
      </c>
      <c r="B58" s="3"/>
      <c r="C58" s="5">
        <f>'esb28.32(3)_"opt3"'!C2</f>
        <v>41116</v>
      </c>
      <c r="D58" s="8">
        <f>'esb28.32(3)_"opt3"'!D2</f>
        <v>0.48601851851851857</v>
      </c>
      <c r="E58" s="10">
        <f>'esb28.32(3)_"opt3"'!E2</f>
        <v>5</v>
      </c>
      <c r="F58" s="10">
        <f>'esb28.32(3)_"opt3"'!F2</f>
        <v>6.0869999999999997</v>
      </c>
      <c r="G58" s="10">
        <f>E58/F58</f>
        <v>0.82142270412354201</v>
      </c>
      <c r="H58" s="10">
        <f>'esb28.32(3)_"opt3"'!G2</f>
        <v>59</v>
      </c>
      <c r="I58" s="10">
        <f>'esb28.32(3)_"opt3"'!H2</f>
        <v>76.08</v>
      </c>
      <c r="J58" s="27">
        <f>'esb28.32(3)_"opt3"'!I2</f>
        <v>71.08</v>
      </c>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c r="DE58" s="17"/>
      <c r="DF58" s="17"/>
      <c r="DG58" s="17"/>
      <c r="DH58" s="17"/>
      <c r="DI58" s="17"/>
      <c r="DJ58" s="17"/>
      <c r="DK58" s="17"/>
      <c r="DL58" s="17"/>
      <c r="DM58" s="17"/>
      <c r="DN58" s="17"/>
      <c r="DO58" s="17"/>
      <c r="DP58" s="17"/>
      <c r="DQ58" s="17"/>
      <c r="DR58" s="17"/>
      <c r="DS58" s="17"/>
      <c r="DT58" s="17"/>
      <c r="DU58" s="17"/>
      <c r="DV58" s="17"/>
      <c r="DW58" s="17"/>
      <c r="DX58" s="17"/>
      <c r="DY58" s="17"/>
      <c r="DZ58" s="17"/>
      <c r="EA58" s="17"/>
      <c r="EB58" s="17"/>
      <c r="EC58" s="17"/>
      <c r="ED58" s="17"/>
      <c r="EE58" s="17"/>
      <c r="EF58" s="17"/>
      <c r="EG58" s="17"/>
      <c r="EH58" s="17"/>
      <c r="EI58" s="17"/>
      <c r="EJ58" s="17"/>
      <c r="EK58" s="17"/>
      <c r="EL58" s="17"/>
      <c r="EM58" s="17"/>
      <c r="EN58" s="17"/>
      <c r="EO58" s="17"/>
      <c r="EP58" s="17"/>
      <c r="EQ58" s="17"/>
      <c r="ER58" s="17"/>
      <c r="ES58" s="17"/>
      <c r="ET58" s="17"/>
      <c r="EU58" s="17"/>
      <c r="EV58" s="17"/>
      <c r="EW58" s="17"/>
      <c r="EX58" s="17"/>
      <c r="EY58" s="17"/>
      <c r="EZ58" s="17"/>
      <c r="FA58" s="17"/>
      <c r="FB58" s="17"/>
      <c r="FC58" s="17"/>
      <c r="FD58" s="17"/>
      <c r="FE58" s="17"/>
      <c r="FF58" s="17"/>
      <c r="FG58" s="17"/>
      <c r="FH58" s="17"/>
      <c r="FI58" s="17"/>
      <c r="FJ58" s="17"/>
      <c r="FK58" s="17"/>
      <c r="FL58" s="17"/>
      <c r="FM58" s="17"/>
      <c r="FN58" s="17"/>
      <c r="FO58" s="17"/>
      <c r="FP58" s="17"/>
      <c r="FQ58" s="17"/>
      <c r="FR58" s="17"/>
      <c r="FS58" s="17"/>
      <c r="FT58" s="17"/>
      <c r="FU58" s="17"/>
      <c r="FV58" s="17"/>
      <c r="FW58" s="17"/>
      <c r="FX58" s="17"/>
      <c r="FY58" s="17"/>
      <c r="FZ58" s="17"/>
      <c r="GA58" s="17"/>
      <c r="GB58" s="17"/>
      <c r="GC58" s="17"/>
      <c r="GD58" s="17"/>
      <c r="GE58" s="17"/>
      <c r="GF58" s="17"/>
      <c r="GG58" s="17"/>
      <c r="GH58" s="17"/>
      <c r="GI58" s="17"/>
      <c r="GJ58" s="17"/>
      <c r="GK58" s="17"/>
      <c r="GL58" s="17"/>
      <c r="GM58" s="17"/>
      <c r="GN58" s="17"/>
      <c r="GO58" s="17"/>
      <c r="GP58" s="17"/>
      <c r="GQ58" s="17"/>
      <c r="GR58" s="17"/>
      <c r="GS58" s="17"/>
      <c r="GT58" s="17"/>
      <c r="GU58" s="17"/>
      <c r="GV58" s="17"/>
      <c r="GW58" s="17"/>
      <c r="GX58" s="17"/>
      <c r="GY58" s="17"/>
      <c r="GZ58" s="17"/>
      <c r="HA58" s="17"/>
      <c r="HB58" s="17"/>
      <c r="HC58" s="17"/>
      <c r="HD58" s="17"/>
      <c r="HE58" s="17"/>
      <c r="HF58" s="17"/>
      <c r="HG58" s="17"/>
      <c r="HH58" s="17"/>
      <c r="HI58" s="17"/>
      <c r="HJ58" s="17"/>
      <c r="HK58" s="17"/>
      <c r="HL58" s="17"/>
      <c r="HM58" s="17"/>
      <c r="HN58" s="17"/>
    </row>
    <row r="59" spans="1:222" s="34" customFormat="1" ht="32.25" customHeight="1">
      <c r="A59" s="3" t="s">
        <v>64</v>
      </c>
      <c r="B59" s="3"/>
      <c r="C59" s="5">
        <f>'esb31.9(3)_"opt3"'!C$2</f>
        <v>41122</v>
      </c>
      <c r="D59" s="8">
        <f>'esb31.9(3)_"opt3"'!D$2</f>
        <v>0.48291666666666666</v>
      </c>
      <c r="E59" s="10">
        <f>'esb31.9(3)_"opt3"'!E$2</f>
        <v>6.9199999999999875</v>
      </c>
      <c r="F59" s="10">
        <f>'esb31.9(3)_"opt3"'!F$2</f>
        <v>6.2709999999999999</v>
      </c>
      <c r="G59" s="10">
        <f>E59/F59</f>
        <v>1.103492265986284</v>
      </c>
      <c r="H59" s="10">
        <f>'esb31.9(3)_"opt3"'!G$2</f>
        <v>56.899999999999977</v>
      </c>
      <c r="I59" s="10">
        <f>'esb31.9(3)_"opt3"'!H$2</f>
        <v>82.57</v>
      </c>
      <c r="J59" s="26">
        <f>'esb31.9(3)_"opt3"'!I$2</f>
        <v>75.650000000000006</v>
      </c>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c r="DE59" s="17"/>
      <c r="DF59" s="17"/>
      <c r="DG59" s="17"/>
      <c r="DH59" s="17"/>
      <c r="DI59" s="17"/>
      <c r="DJ59" s="17"/>
      <c r="DK59" s="17"/>
      <c r="DL59" s="17"/>
      <c r="DM59" s="17"/>
      <c r="DN59" s="17"/>
      <c r="DO59" s="17"/>
      <c r="DP59" s="17"/>
      <c r="DQ59" s="17"/>
      <c r="DR59" s="17"/>
      <c r="DS59" s="17"/>
      <c r="DT59" s="17"/>
      <c r="DU59" s="17"/>
      <c r="DV59" s="17"/>
      <c r="DW59" s="17"/>
      <c r="DX59" s="17"/>
      <c r="DY59" s="17"/>
      <c r="DZ59" s="17"/>
      <c r="EA59" s="17"/>
      <c r="EB59" s="17"/>
      <c r="EC59" s="17"/>
      <c r="ED59" s="17"/>
      <c r="EE59" s="17"/>
      <c r="EF59" s="17"/>
      <c r="EG59" s="17"/>
      <c r="EH59" s="17"/>
      <c r="EI59" s="17"/>
      <c r="EJ59" s="17"/>
      <c r="EK59" s="17"/>
      <c r="EL59" s="17"/>
      <c r="EM59" s="17"/>
      <c r="EN59" s="17"/>
      <c r="EO59" s="17"/>
      <c r="EP59" s="17"/>
      <c r="EQ59" s="17"/>
      <c r="ER59" s="17"/>
      <c r="ES59" s="17"/>
      <c r="ET59" s="17"/>
      <c r="EU59" s="17"/>
      <c r="EV59" s="17"/>
      <c r="EW59" s="17"/>
      <c r="EX59" s="17"/>
      <c r="EY59" s="17"/>
      <c r="EZ59" s="17"/>
      <c r="FA59" s="17"/>
      <c r="FB59" s="17"/>
      <c r="FC59" s="17"/>
      <c r="FD59" s="17"/>
      <c r="FE59" s="17"/>
      <c r="FF59" s="17"/>
      <c r="FG59" s="17"/>
      <c r="FH59" s="17"/>
      <c r="FI59" s="17"/>
      <c r="FJ59" s="17"/>
      <c r="FK59" s="17"/>
      <c r="FL59" s="17"/>
      <c r="FM59" s="17"/>
      <c r="FN59" s="17"/>
      <c r="FO59" s="17"/>
      <c r="FP59" s="17"/>
      <c r="FQ59" s="17"/>
      <c r="FR59" s="17"/>
      <c r="FS59" s="17"/>
      <c r="FT59" s="17"/>
      <c r="FU59" s="17"/>
      <c r="FV59" s="17"/>
      <c r="FW59" s="17"/>
      <c r="FX59" s="17"/>
      <c r="FY59" s="17"/>
      <c r="FZ59" s="17"/>
      <c r="GA59" s="17"/>
      <c r="GB59" s="17"/>
      <c r="GC59" s="17"/>
      <c r="GD59" s="17"/>
      <c r="GE59" s="17"/>
      <c r="GF59" s="17"/>
      <c r="GG59" s="17"/>
      <c r="GH59" s="17"/>
      <c r="GI59" s="17"/>
      <c r="GJ59" s="17"/>
      <c r="GK59" s="17"/>
      <c r="GL59" s="17"/>
      <c r="GM59" s="17"/>
      <c r="GN59" s="17"/>
      <c r="GO59" s="17"/>
      <c r="GP59" s="17"/>
      <c r="GQ59" s="17"/>
      <c r="GR59" s="17"/>
      <c r="GS59" s="17"/>
      <c r="GT59" s="17"/>
      <c r="GU59" s="17"/>
      <c r="GV59" s="17"/>
      <c r="GW59" s="17"/>
      <c r="GX59" s="17"/>
      <c r="GY59" s="17"/>
      <c r="GZ59" s="17"/>
      <c r="HA59" s="17"/>
      <c r="HB59" s="17"/>
      <c r="HC59" s="17"/>
      <c r="HD59" s="17"/>
      <c r="HE59" s="17"/>
      <c r="HF59" s="17"/>
      <c r="HG59" s="17"/>
      <c r="HH59" s="17"/>
      <c r="HI59" s="17"/>
      <c r="HJ59" s="17"/>
      <c r="HK59" s="17"/>
      <c r="HL59" s="17"/>
      <c r="HM59" s="17"/>
      <c r="HN59" s="17"/>
    </row>
    <row r="60" spans="1:222" s="4" customFormat="1">
      <c r="A60" s="3" t="s">
        <v>73</v>
      </c>
      <c r="B60" s="3"/>
      <c r="C60" s="5">
        <f>'esb29.6(2)_"opt2"'!C$2</f>
        <v>41121</v>
      </c>
      <c r="D60" s="8">
        <f>'esb29.6(2)_"opt2"'!D$2</f>
        <v>0.57767361111111104</v>
      </c>
      <c r="E60" s="10">
        <f>'esb29.6(2)_"opt2"'!E$2</f>
        <v>11.980000000000004</v>
      </c>
      <c r="F60" s="10">
        <f>'esb29.6(2)_"opt2"'!F$2</f>
        <v>6.0490000000000004</v>
      </c>
      <c r="G60" s="10">
        <f>E60/F60</f>
        <v>1.9804926434121348</v>
      </c>
      <c r="H60" s="10">
        <f>'esb29.6(2)_"opt2"'!G$2</f>
        <v>56.399999999999977</v>
      </c>
      <c r="I60" s="10">
        <f>'esb29.6(2)_"opt2"'!H$2</f>
        <v>87.22</v>
      </c>
      <c r="J60" s="27">
        <f>'esb29.6(2)_"opt2"'!I$2</f>
        <v>75.239999999999995</v>
      </c>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c r="DE60" s="17"/>
      <c r="DF60" s="17"/>
      <c r="DG60" s="17"/>
      <c r="DH60" s="17"/>
      <c r="DI60" s="17"/>
      <c r="DJ60" s="17"/>
      <c r="DK60" s="17"/>
      <c r="DL60" s="17"/>
      <c r="DM60" s="17"/>
      <c r="DN60" s="17"/>
      <c r="DO60" s="17"/>
      <c r="DP60" s="17"/>
      <c r="DQ60" s="17"/>
      <c r="DR60" s="17"/>
      <c r="DS60" s="17"/>
      <c r="DT60" s="17"/>
      <c r="DU60" s="17"/>
      <c r="DV60" s="17"/>
      <c r="DW60" s="17"/>
      <c r="DX60" s="17"/>
      <c r="DY60" s="17"/>
      <c r="DZ60" s="17"/>
      <c r="EA60" s="17"/>
      <c r="EB60" s="17"/>
      <c r="EC60" s="17"/>
      <c r="ED60" s="17"/>
      <c r="EE60" s="17"/>
      <c r="EF60" s="17"/>
      <c r="EG60" s="17"/>
      <c r="EH60" s="17"/>
      <c r="EI60" s="17"/>
      <c r="EJ60" s="17"/>
      <c r="EK60" s="17"/>
      <c r="EL60" s="17"/>
      <c r="EM60" s="17"/>
      <c r="EN60" s="17"/>
      <c r="EO60" s="17"/>
      <c r="EP60" s="17"/>
      <c r="EQ60" s="17"/>
      <c r="ER60" s="17"/>
      <c r="ES60" s="17"/>
      <c r="ET60" s="17"/>
      <c r="EU60" s="17"/>
      <c r="EV60" s="17"/>
      <c r="EW60" s="17"/>
      <c r="EX60" s="17"/>
      <c r="EY60" s="17"/>
      <c r="EZ60" s="17"/>
      <c r="FA60" s="17"/>
      <c r="FB60" s="17"/>
      <c r="FC60" s="17"/>
      <c r="FD60" s="17"/>
      <c r="FE60" s="17"/>
      <c r="FF60" s="17"/>
      <c r="FG60" s="17"/>
      <c r="FH60" s="17"/>
      <c r="FI60" s="17"/>
      <c r="FJ60" s="17"/>
      <c r="FK60" s="17"/>
      <c r="FL60" s="17"/>
      <c r="FM60" s="17"/>
      <c r="FN60" s="17"/>
      <c r="FO60" s="17"/>
      <c r="FP60" s="17"/>
      <c r="FQ60" s="17"/>
      <c r="FR60" s="17"/>
      <c r="FS60" s="17"/>
      <c r="FT60" s="17"/>
      <c r="FU60" s="17"/>
      <c r="FV60" s="17"/>
      <c r="FW60" s="17"/>
      <c r="FX60" s="17"/>
      <c r="FY60" s="17"/>
      <c r="FZ60" s="17"/>
      <c r="GA60" s="17"/>
      <c r="GB60" s="17"/>
      <c r="GC60" s="17"/>
      <c r="GD60" s="17"/>
      <c r="GE60" s="17"/>
      <c r="GF60" s="17"/>
      <c r="GG60" s="17"/>
      <c r="GH60" s="17"/>
      <c r="GI60" s="17"/>
      <c r="GJ60" s="17"/>
      <c r="GK60" s="17"/>
      <c r="GL60" s="17"/>
      <c r="GM60" s="17"/>
      <c r="GN60" s="17"/>
      <c r="GO60" s="17"/>
      <c r="GP60" s="17"/>
      <c r="GQ60" s="17"/>
      <c r="GR60" s="17"/>
      <c r="GS60" s="17"/>
      <c r="GT60" s="17"/>
      <c r="GU60" s="17"/>
      <c r="GV60" s="17"/>
      <c r="GW60" s="17"/>
      <c r="GX60" s="17"/>
      <c r="GY60" s="17"/>
      <c r="GZ60" s="17"/>
      <c r="HA60" s="17"/>
      <c r="HB60" s="17"/>
      <c r="HC60" s="17"/>
      <c r="HD60" s="17"/>
      <c r="HE60" s="17"/>
      <c r="HF60" s="17"/>
      <c r="HG60" s="17"/>
      <c r="HH60" s="17"/>
      <c r="HI60" s="17"/>
      <c r="HJ60" s="17"/>
      <c r="HK60" s="17"/>
      <c r="HL60" s="17"/>
      <c r="HM60" s="17"/>
      <c r="HN60" s="17"/>
    </row>
    <row r="61" spans="1:222">
      <c r="A61" s="3" t="s">
        <v>29</v>
      </c>
      <c r="B61" s="3"/>
      <c r="C61" s="5">
        <f>'sjr195.95(2)_"opt2"'!C2</f>
        <v>41110</v>
      </c>
      <c r="D61" s="8">
        <f>'sjr195.95(2)_"opt2"'!D2</f>
        <v>0.6086921296296296</v>
      </c>
      <c r="E61" s="10">
        <f>'sjr195.95(2)_"opt2"'!E2</f>
        <v>0.26999999999999602</v>
      </c>
      <c r="F61" s="10">
        <f>'sjr195.95(2)_"opt2"'!F2</f>
        <v>2.7770000000000001</v>
      </c>
      <c r="G61" s="10">
        <f>E61/F61</f>
        <v>9.7227223622612893E-2</v>
      </c>
      <c r="H61" s="10">
        <f>'sjr195.95(2)_"opt2"'!G2</f>
        <v>51</v>
      </c>
      <c r="I61" s="10">
        <f>'sjr195.95(2)_"opt2"'!H2</f>
        <v>82.44</v>
      </c>
      <c r="J61" s="31">
        <f>'sjr195.95(2)_"opt2"'!I2</f>
        <v>82.17</v>
      </c>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c r="DE61" s="17"/>
      <c r="DF61" s="17"/>
      <c r="DG61" s="17"/>
      <c r="DH61" s="17"/>
      <c r="DI61" s="17"/>
      <c r="DJ61" s="17"/>
      <c r="DK61" s="17"/>
      <c r="DL61" s="17"/>
      <c r="DM61" s="17"/>
      <c r="DN61" s="17"/>
      <c r="DO61" s="17"/>
      <c r="DP61" s="17"/>
      <c r="DQ61" s="17"/>
      <c r="DR61" s="17"/>
      <c r="DS61" s="17"/>
      <c r="DT61" s="17"/>
      <c r="DU61" s="17"/>
      <c r="DV61" s="17"/>
      <c r="DW61" s="17"/>
      <c r="DX61" s="17"/>
      <c r="DY61" s="17"/>
      <c r="DZ61" s="17"/>
      <c r="EA61" s="17"/>
      <c r="EB61" s="17"/>
      <c r="EC61" s="17"/>
      <c r="ED61" s="17"/>
      <c r="EE61" s="17"/>
      <c r="EF61" s="17"/>
      <c r="EG61" s="17"/>
      <c r="EH61" s="17"/>
      <c r="EI61" s="17"/>
      <c r="EJ61" s="17"/>
      <c r="EK61" s="17"/>
      <c r="EL61" s="17"/>
      <c r="EM61" s="17"/>
      <c r="EN61" s="17"/>
      <c r="EO61" s="17"/>
      <c r="EP61" s="17"/>
      <c r="EQ61" s="17"/>
      <c r="ER61" s="17"/>
      <c r="ES61" s="17"/>
      <c r="ET61" s="17"/>
      <c r="EU61" s="17"/>
      <c r="EV61" s="17"/>
      <c r="EW61" s="17"/>
      <c r="EX61" s="17"/>
      <c r="EY61" s="17"/>
      <c r="EZ61" s="17"/>
      <c r="FA61" s="17"/>
      <c r="FB61" s="17"/>
      <c r="FC61" s="17"/>
      <c r="FD61" s="17"/>
      <c r="FE61" s="17"/>
      <c r="FF61" s="17"/>
      <c r="FG61" s="17"/>
      <c r="FH61" s="17"/>
      <c r="FI61" s="17"/>
      <c r="FJ61" s="17"/>
      <c r="FK61" s="17"/>
      <c r="FL61" s="17"/>
      <c r="FM61" s="17"/>
      <c r="FN61" s="17"/>
      <c r="FO61" s="17"/>
      <c r="FP61" s="17"/>
      <c r="FQ61" s="17"/>
      <c r="FR61" s="17"/>
      <c r="FS61" s="17"/>
      <c r="FT61" s="17"/>
      <c r="FU61" s="17"/>
      <c r="FV61" s="17"/>
      <c r="FW61" s="17"/>
      <c r="FX61" s="17"/>
      <c r="FY61" s="17"/>
      <c r="FZ61" s="17"/>
      <c r="GA61" s="17"/>
      <c r="GB61" s="17"/>
      <c r="GC61" s="17"/>
      <c r="GD61" s="17"/>
      <c r="GE61" s="17"/>
      <c r="GF61" s="17"/>
      <c r="GG61" s="17"/>
      <c r="GH61" s="17"/>
      <c r="GI61" s="17"/>
      <c r="GJ61" s="17"/>
      <c r="GK61" s="17"/>
      <c r="GL61" s="17"/>
      <c r="GM61" s="17"/>
      <c r="GN61" s="17"/>
      <c r="GO61" s="17"/>
      <c r="GP61" s="17"/>
      <c r="GQ61" s="17"/>
      <c r="GR61" s="17"/>
      <c r="GS61" s="17"/>
      <c r="GT61" s="17"/>
      <c r="GU61" s="17"/>
      <c r="GV61" s="17"/>
      <c r="GW61" s="17"/>
      <c r="GX61" s="17"/>
      <c r="GY61" s="17"/>
      <c r="GZ61" s="17"/>
      <c r="HA61" s="17"/>
      <c r="HB61" s="17"/>
      <c r="HC61" s="17"/>
      <c r="HD61" s="17"/>
      <c r="HE61" s="17"/>
      <c r="HF61" s="17"/>
      <c r="HG61" s="17"/>
      <c r="HH61" s="17"/>
      <c r="HI61" s="17"/>
      <c r="HJ61" s="17"/>
      <c r="HK61" s="17"/>
      <c r="HL61" s="17"/>
      <c r="HM61" s="17"/>
      <c r="HN61" s="17"/>
    </row>
    <row r="62" spans="1:222" s="4" customFormat="1">
      <c r="A62" s="3" t="s">
        <v>23</v>
      </c>
      <c r="B62" s="3"/>
      <c r="C62" s="5">
        <f>'sjr199.75_"dwn"'!C$2</f>
        <v>41114</v>
      </c>
      <c r="D62" s="8">
        <f>'sjr199.75_"dwn"'!D$2</f>
        <v>0.59672453703703698</v>
      </c>
      <c r="E62" s="10">
        <f>'sjr199.75_"dwn"'!E$2</f>
        <v>10.620000000000005</v>
      </c>
      <c r="F62" s="10">
        <f>'sjr199.75_"dwn"'!F$2</f>
        <v>5.7910000000000004</v>
      </c>
      <c r="G62" s="10">
        <f>E62/F62</f>
        <v>1.8338801588672085</v>
      </c>
      <c r="H62" s="10">
        <f>'sjr199.75_"dwn"'!G$2</f>
        <v>51</v>
      </c>
      <c r="I62" s="10">
        <f>'sjr199.75_"dwn"'!H$2</f>
        <v>85.26</v>
      </c>
      <c r="J62" s="27">
        <f>'sjr199.75_"dwn"'!I$2</f>
        <v>74.64</v>
      </c>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c r="DE62" s="17"/>
      <c r="DF62" s="17"/>
      <c r="DG62" s="17"/>
      <c r="DH62" s="17"/>
      <c r="DI62" s="17"/>
      <c r="DJ62" s="17"/>
      <c r="DK62" s="17"/>
      <c r="DL62" s="17"/>
      <c r="DM62" s="17"/>
      <c r="DN62" s="17"/>
      <c r="DO62" s="17"/>
      <c r="DP62" s="17"/>
      <c r="DQ62" s="17"/>
      <c r="DR62" s="17"/>
      <c r="DS62" s="17"/>
      <c r="DT62" s="17"/>
      <c r="DU62" s="17"/>
      <c r="DV62" s="17"/>
      <c r="DW62" s="17"/>
      <c r="DX62" s="17"/>
      <c r="DY62" s="17"/>
      <c r="DZ62" s="17"/>
      <c r="EA62" s="17"/>
      <c r="EB62" s="17"/>
      <c r="EC62" s="17"/>
      <c r="ED62" s="17"/>
      <c r="EE62" s="17"/>
      <c r="EF62" s="17"/>
      <c r="EG62" s="17"/>
      <c r="EH62" s="17"/>
      <c r="EI62" s="17"/>
      <c r="EJ62" s="17"/>
      <c r="EK62" s="17"/>
      <c r="EL62" s="17"/>
      <c r="EM62" s="17"/>
      <c r="EN62" s="17"/>
      <c r="EO62" s="17"/>
      <c r="EP62" s="17"/>
      <c r="EQ62" s="17"/>
      <c r="ER62" s="17"/>
      <c r="ES62" s="17"/>
      <c r="ET62" s="17"/>
      <c r="EU62" s="17"/>
      <c r="EV62" s="17"/>
      <c r="EW62" s="17"/>
      <c r="EX62" s="17"/>
      <c r="EY62" s="17"/>
      <c r="EZ62" s="17"/>
      <c r="FA62" s="17"/>
      <c r="FB62" s="17"/>
      <c r="FC62" s="17"/>
      <c r="FD62" s="17"/>
      <c r="FE62" s="17"/>
      <c r="FF62" s="17"/>
      <c r="FG62" s="17"/>
      <c r="FH62" s="17"/>
      <c r="FI62" s="17"/>
      <c r="FJ62" s="17"/>
      <c r="FK62" s="17"/>
      <c r="FL62" s="17"/>
      <c r="FM62" s="17"/>
      <c r="FN62" s="17"/>
      <c r="FO62" s="17"/>
      <c r="FP62" s="17"/>
      <c r="FQ62" s="17"/>
      <c r="FR62" s="17"/>
      <c r="FS62" s="17"/>
      <c r="FT62" s="17"/>
      <c r="FU62" s="17"/>
      <c r="FV62" s="17"/>
      <c r="FW62" s="17"/>
      <c r="FX62" s="17"/>
      <c r="FY62" s="17"/>
      <c r="FZ62" s="17"/>
      <c r="GA62" s="17"/>
      <c r="GB62" s="17"/>
      <c r="GC62" s="17"/>
      <c r="GD62" s="17"/>
      <c r="GE62" s="17"/>
      <c r="GF62" s="17"/>
      <c r="GG62" s="17"/>
      <c r="GH62" s="17"/>
      <c r="GI62" s="17"/>
      <c r="GJ62" s="17"/>
      <c r="GK62" s="17"/>
      <c r="GL62" s="17"/>
      <c r="GM62" s="17"/>
      <c r="GN62" s="17"/>
      <c r="GO62" s="17"/>
      <c r="GP62" s="17"/>
      <c r="GQ62" s="17"/>
      <c r="GR62" s="17"/>
      <c r="GS62" s="17"/>
      <c r="GT62" s="17"/>
      <c r="GU62" s="17"/>
      <c r="GV62" s="17"/>
      <c r="GW62" s="17"/>
      <c r="GX62" s="17"/>
      <c r="GY62" s="17"/>
      <c r="GZ62" s="17"/>
      <c r="HA62" s="17"/>
      <c r="HB62" s="17"/>
      <c r="HC62" s="17"/>
      <c r="HD62" s="17"/>
      <c r="HE62" s="17"/>
      <c r="HF62" s="17"/>
      <c r="HG62" s="17"/>
      <c r="HH62" s="17"/>
      <c r="HI62" s="17"/>
      <c r="HJ62" s="17"/>
      <c r="HK62" s="17"/>
      <c r="HL62" s="17"/>
      <c r="HM62" s="17"/>
      <c r="HN62" s="17"/>
    </row>
    <row r="63" spans="1:222" s="4" customFormat="1">
      <c r="A63" s="3" t="s">
        <v>79</v>
      </c>
      <c r="B63" s="3"/>
      <c r="C63" s="5">
        <f>'esb28.32(2)_"opt2"'!C2</f>
        <v>41116</v>
      </c>
      <c r="D63" s="8">
        <f>'esb28.32(2)_"opt2"'!D2</f>
        <v>0.49621527777777774</v>
      </c>
      <c r="E63" s="10">
        <f>'esb28.32(2)_"opt2"'!E2</f>
        <v>3.6499999999999915</v>
      </c>
      <c r="F63" s="10">
        <f>'esb28.32(2)_"opt2"'!F2</f>
        <v>3.6750000000000003</v>
      </c>
      <c r="G63" s="10">
        <f>E63/F63</f>
        <v>0.99319727891156229</v>
      </c>
      <c r="H63" s="10">
        <f>'esb28.32(2)_"opt2"'!G2</f>
        <v>50.899999999999977</v>
      </c>
      <c r="I63" s="10">
        <f>'esb28.32(2)_"opt2"'!H2</f>
        <v>80.319999999999993</v>
      </c>
      <c r="J63" s="25">
        <f>'esb28.32(2)_"opt2"'!I2</f>
        <v>76.67</v>
      </c>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c r="DE63" s="17"/>
      <c r="DF63" s="17"/>
      <c r="DG63" s="17"/>
      <c r="DH63" s="17"/>
      <c r="DI63" s="17"/>
      <c r="DJ63" s="17"/>
      <c r="DK63" s="17"/>
      <c r="DL63" s="17"/>
      <c r="DM63" s="17"/>
      <c r="DN63" s="17"/>
      <c r="DO63" s="17"/>
      <c r="DP63" s="17"/>
      <c r="DQ63" s="17"/>
      <c r="DR63" s="17"/>
      <c r="DS63" s="17"/>
      <c r="DT63" s="17"/>
      <c r="DU63" s="17"/>
      <c r="DV63" s="17"/>
      <c r="DW63" s="17"/>
      <c r="DX63" s="17"/>
      <c r="DY63" s="17"/>
      <c r="DZ63" s="17"/>
      <c r="EA63" s="17"/>
      <c r="EB63" s="17"/>
      <c r="EC63" s="17"/>
      <c r="ED63" s="17"/>
      <c r="EE63" s="17"/>
      <c r="EF63" s="17"/>
      <c r="EG63" s="17"/>
      <c r="EH63" s="17"/>
      <c r="EI63" s="17"/>
      <c r="EJ63" s="17"/>
      <c r="EK63" s="17"/>
      <c r="EL63" s="17"/>
      <c r="EM63" s="17"/>
      <c r="EN63" s="17"/>
      <c r="EO63" s="17"/>
      <c r="EP63" s="17"/>
      <c r="EQ63" s="17"/>
      <c r="ER63" s="17"/>
      <c r="ES63" s="17"/>
      <c r="ET63" s="17"/>
      <c r="EU63" s="17"/>
      <c r="EV63" s="17"/>
      <c r="EW63" s="17"/>
      <c r="EX63" s="17"/>
      <c r="EY63" s="17"/>
      <c r="EZ63" s="17"/>
      <c r="FA63" s="17"/>
      <c r="FB63" s="17"/>
      <c r="FC63" s="17"/>
      <c r="FD63" s="17"/>
      <c r="FE63" s="17"/>
      <c r="FF63" s="17"/>
      <c r="FG63" s="17"/>
      <c r="FH63" s="17"/>
      <c r="FI63" s="17"/>
      <c r="FJ63" s="17"/>
      <c r="FK63" s="17"/>
      <c r="FL63" s="17"/>
      <c r="FM63" s="17"/>
      <c r="FN63" s="17"/>
      <c r="FO63" s="17"/>
      <c r="FP63" s="17"/>
      <c r="FQ63" s="17"/>
      <c r="FR63" s="17"/>
      <c r="FS63" s="17"/>
      <c r="FT63" s="17"/>
      <c r="FU63" s="17"/>
      <c r="FV63" s="17"/>
      <c r="FW63" s="17"/>
      <c r="FX63" s="17"/>
      <c r="FY63" s="17"/>
      <c r="FZ63" s="17"/>
      <c r="GA63" s="17"/>
      <c r="GB63" s="17"/>
      <c r="GC63" s="17"/>
      <c r="GD63" s="17"/>
      <c r="GE63" s="17"/>
      <c r="GF63" s="17"/>
      <c r="GG63" s="17"/>
      <c r="GH63" s="17"/>
      <c r="GI63" s="17"/>
      <c r="GJ63" s="17"/>
      <c r="GK63" s="17"/>
      <c r="GL63" s="17"/>
      <c r="GM63" s="17"/>
      <c r="GN63" s="17"/>
      <c r="GO63" s="17"/>
      <c r="GP63" s="17"/>
      <c r="GQ63" s="17"/>
      <c r="GR63" s="17"/>
      <c r="GS63" s="17"/>
      <c r="GT63" s="17"/>
      <c r="GU63" s="17"/>
      <c r="GV63" s="17"/>
      <c r="GW63" s="17"/>
      <c r="GX63" s="17"/>
      <c r="GY63" s="17"/>
      <c r="GZ63" s="17"/>
      <c r="HA63" s="17"/>
      <c r="HB63" s="17"/>
      <c r="HC63" s="17"/>
      <c r="HD63" s="17"/>
      <c r="HE63" s="17"/>
      <c r="HF63" s="17"/>
      <c r="HG63" s="17"/>
      <c r="HH63" s="17"/>
      <c r="HI63" s="17"/>
      <c r="HJ63" s="17"/>
      <c r="HK63" s="17"/>
      <c r="HL63" s="17"/>
      <c r="HM63" s="17"/>
      <c r="HN63" s="17"/>
    </row>
    <row r="64" spans="1:222">
      <c r="A64" s="3" t="s">
        <v>66</v>
      </c>
      <c r="B64" s="3"/>
      <c r="C64" s="5">
        <f>esb31.1!C$2</f>
        <v>41122</v>
      </c>
      <c r="D64" s="8">
        <f>esb31.1!D$2</f>
        <v>0.47121527777777777</v>
      </c>
      <c r="E64" s="10">
        <f>esb31.1!E$2</f>
        <v>6.1600000000000108</v>
      </c>
      <c r="F64" s="10">
        <f>esb31.1!F$2</f>
        <v>5.4249999999999998</v>
      </c>
      <c r="G64" s="10">
        <f>E64/F64</f>
        <v>1.1354838709677439</v>
      </c>
      <c r="H64" s="10">
        <f>esb31.1!G$2</f>
        <v>50.600000000000023</v>
      </c>
      <c r="I64" s="10">
        <f>esb31.1!H$2</f>
        <v>79.650000000000006</v>
      </c>
      <c r="J64" s="27">
        <f>esb31.1!I$2</f>
        <v>73.489999999999995</v>
      </c>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c r="DE64" s="17"/>
      <c r="DF64" s="17"/>
      <c r="DG64" s="17"/>
      <c r="DH64" s="17"/>
      <c r="DI64" s="17"/>
      <c r="DJ64" s="17"/>
      <c r="DK64" s="17"/>
      <c r="DL64" s="17"/>
      <c r="DM64" s="17"/>
      <c r="DN64" s="17"/>
      <c r="DO64" s="17"/>
      <c r="DP64" s="17"/>
      <c r="DQ64" s="17"/>
      <c r="DR64" s="17"/>
      <c r="DS64" s="17"/>
      <c r="DT64" s="17"/>
      <c r="DU64" s="17"/>
      <c r="DV64" s="17"/>
      <c r="DW64" s="17"/>
      <c r="DX64" s="17"/>
      <c r="DY64" s="17"/>
      <c r="DZ64" s="17"/>
      <c r="EA64" s="17"/>
      <c r="EB64" s="17"/>
      <c r="EC64" s="17"/>
      <c r="ED64" s="17"/>
      <c r="EE64" s="17"/>
      <c r="EF64" s="17"/>
      <c r="EG64" s="17"/>
      <c r="EH64" s="17"/>
      <c r="EI64" s="17"/>
      <c r="EJ64" s="17"/>
      <c r="EK64" s="17"/>
      <c r="EL64" s="17"/>
      <c r="EM64" s="17"/>
      <c r="EN64" s="17"/>
      <c r="EO64" s="17"/>
      <c r="EP64" s="17"/>
      <c r="EQ64" s="17"/>
      <c r="ER64" s="17"/>
      <c r="ES64" s="17"/>
      <c r="ET64" s="17"/>
      <c r="EU64" s="17"/>
      <c r="EV64" s="17"/>
      <c r="EW64" s="17"/>
      <c r="EX64" s="17"/>
      <c r="EY64" s="17"/>
      <c r="EZ64" s="17"/>
      <c r="FA64" s="17"/>
      <c r="FB64" s="17"/>
      <c r="FC64" s="17"/>
      <c r="FD64" s="17"/>
      <c r="FE64" s="17"/>
      <c r="FF64" s="17"/>
      <c r="FG64" s="17"/>
      <c r="FH64" s="17"/>
      <c r="FI64" s="17"/>
      <c r="FJ64" s="17"/>
      <c r="FK64" s="17"/>
      <c r="FL64" s="17"/>
      <c r="FM64" s="17"/>
      <c r="FN64" s="17"/>
      <c r="FO64" s="17"/>
      <c r="FP64" s="17"/>
      <c r="FQ64" s="17"/>
      <c r="FR64" s="17"/>
      <c r="FS64" s="17"/>
      <c r="FT64" s="17"/>
      <c r="FU64" s="17"/>
      <c r="FV64" s="17"/>
      <c r="FW64" s="17"/>
      <c r="FX64" s="17"/>
      <c r="FY64" s="17"/>
      <c r="FZ64" s="17"/>
      <c r="GA64" s="17"/>
      <c r="GB64" s="17"/>
      <c r="GC64" s="17"/>
      <c r="GD64" s="17"/>
      <c r="GE64" s="17"/>
      <c r="GF64" s="17"/>
      <c r="GG64" s="17"/>
      <c r="GH64" s="17"/>
      <c r="GI64" s="17"/>
      <c r="GJ64" s="17"/>
      <c r="GK64" s="17"/>
      <c r="GL64" s="17"/>
      <c r="GM64" s="17"/>
      <c r="GN64" s="17"/>
      <c r="GO64" s="17"/>
      <c r="GP64" s="17"/>
      <c r="GQ64" s="17"/>
      <c r="GR64" s="17"/>
      <c r="GS64" s="17"/>
      <c r="GT64" s="17"/>
      <c r="GU64" s="17"/>
      <c r="GV64" s="17"/>
      <c r="GW64" s="17"/>
      <c r="GX64" s="17"/>
      <c r="GY64" s="17"/>
      <c r="GZ64" s="17"/>
      <c r="HA64" s="17"/>
      <c r="HB64" s="17"/>
      <c r="HC64" s="17"/>
      <c r="HD64" s="17"/>
      <c r="HE64" s="17"/>
      <c r="HF64" s="17"/>
      <c r="HG64" s="17"/>
      <c r="HH64" s="17"/>
      <c r="HI64" s="17"/>
      <c r="HJ64" s="17"/>
      <c r="HK64" s="17"/>
      <c r="HL64" s="17"/>
      <c r="HM64" s="17"/>
      <c r="HN64" s="17"/>
    </row>
    <row r="65" spans="1:222">
      <c r="A65" s="1" t="s">
        <v>338</v>
      </c>
      <c r="B65" s="3"/>
      <c r="C65" s="5">
        <f>'sjr193'!B$3</f>
        <v>41109</v>
      </c>
      <c r="D65" s="8">
        <f>'sjr193'!C$3</f>
        <v>0.6297800925925926</v>
      </c>
      <c r="E65" s="10">
        <f>'sjr193'!D$3</f>
        <v>2.9400000000000119</v>
      </c>
      <c r="F65" s="10">
        <f>'sjr193'!E$3</f>
        <v>5.4670000000000005</v>
      </c>
      <c r="G65" s="10">
        <f>E65/F65</f>
        <v>0.53777208706786384</v>
      </c>
      <c r="H65" s="10">
        <f>'sjr193'!F$3</f>
        <v>44.389999999999986</v>
      </c>
      <c r="I65" s="10">
        <f>'sjr193'!G$3</f>
        <v>80.680000000000007</v>
      </c>
      <c r="J65" s="28">
        <f>'sjr193'!H$3</f>
        <v>77.739999999999995</v>
      </c>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c r="DE65" s="17"/>
      <c r="DF65" s="17"/>
      <c r="DG65" s="17"/>
      <c r="DH65" s="17"/>
      <c r="DI65" s="17"/>
      <c r="DJ65" s="17"/>
      <c r="DK65" s="17"/>
      <c r="DL65" s="17"/>
      <c r="DM65" s="17"/>
      <c r="DN65" s="17"/>
      <c r="DO65" s="17"/>
      <c r="DP65" s="17"/>
      <c r="DQ65" s="17"/>
      <c r="DR65" s="17"/>
      <c r="DS65" s="17"/>
      <c r="DT65" s="17"/>
      <c r="DU65" s="17"/>
      <c r="DV65" s="17"/>
      <c r="DW65" s="17"/>
      <c r="DX65" s="17"/>
      <c r="DY65" s="17"/>
      <c r="DZ65" s="17"/>
      <c r="EA65" s="17"/>
      <c r="EB65" s="17"/>
      <c r="EC65" s="17"/>
      <c r="ED65" s="17"/>
      <c r="EE65" s="17"/>
      <c r="EF65" s="17"/>
      <c r="EG65" s="17"/>
      <c r="EH65" s="17"/>
      <c r="EI65" s="17"/>
      <c r="EJ65" s="17"/>
      <c r="EK65" s="17"/>
      <c r="EL65" s="17"/>
      <c r="EM65" s="17"/>
      <c r="EN65" s="17"/>
      <c r="EO65" s="17"/>
      <c r="EP65" s="17"/>
      <c r="EQ65" s="17"/>
      <c r="ER65" s="17"/>
      <c r="ES65" s="17"/>
      <c r="ET65" s="17"/>
      <c r="EU65" s="17"/>
      <c r="EV65" s="17"/>
      <c r="EW65" s="17"/>
      <c r="EX65" s="17"/>
      <c r="EY65" s="17"/>
      <c r="EZ65" s="17"/>
      <c r="FA65" s="17"/>
      <c r="FB65" s="17"/>
      <c r="FC65" s="17"/>
      <c r="FD65" s="17"/>
      <c r="FE65" s="17"/>
      <c r="FF65" s="17"/>
      <c r="FG65" s="17"/>
      <c r="FH65" s="17"/>
      <c r="FI65" s="17"/>
      <c r="FJ65" s="17"/>
      <c r="FK65" s="17"/>
      <c r="FL65" s="17"/>
      <c r="FM65" s="17"/>
      <c r="FN65" s="17"/>
      <c r="FO65" s="17"/>
      <c r="FP65" s="17"/>
      <c r="FQ65" s="17"/>
      <c r="FR65" s="17"/>
      <c r="FS65" s="17"/>
      <c r="FT65" s="17"/>
      <c r="FU65" s="17"/>
      <c r="FV65" s="17"/>
      <c r="FW65" s="17"/>
      <c r="FX65" s="17"/>
      <c r="FY65" s="17"/>
      <c r="FZ65" s="17"/>
      <c r="GA65" s="17"/>
      <c r="GB65" s="17"/>
      <c r="GC65" s="17"/>
      <c r="GD65" s="17"/>
      <c r="GE65" s="17"/>
      <c r="GF65" s="17"/>
      <c r="GG65" s="17"/>
      <c r="GH65" s="17"/>
      <c r="GI65" s="17"/>
      <c r="GJ65" s="17"/>
      <c r="GK65" s="17"/>
      <c r="GL65" s="17"/>
      <c r="GM65" s="17"/>
      <c r="GN65" s="17"/>
      <c r="GO65" s="17"/>
      <c r="GP65" s="17"/>
      <c r="GQ65" s="17"/>
      <c r="GR65" s="17"/>
      <c r="GS65" s="17"/>
      <c r="GT65" s="17"/>
      <c r="GU65" s="17"/>
      <c r="GV65" s="17"/>
      <c r="GW65" s="17"/>
      <c r="GX65" s="17"/>
      <c r="GY65" s="17"/>
      <c r="GZ65" s="17"/>
      <c r="HA65" s="17"/>
      <c r="HB65" s="17"/>
      <c r="HC65" s="17"/>
      <c r="HD65" s="17"/>
      <c r="HE65" s="17"/>
      <c r="HF65" s="17"/>
      <c r="HG65" s="17"/>
      <c r="HH65" s="17"/>
      <c r="HI65" s="17"/>
      <c r="HJ65" s="17"/>
      <c r="HK65" s="17"/>
      <c r="HL65" s="17"/>
      <c r="HM65" s="17"/>
      <c r="HN65" s="17"/>
    </row>
    <row r="66" spans="1:222" s="4" customFormat="1">
      <c r="A66" s="1" t="s">
        <v>346</v>
      </c>
      <c r="B66" s="3"/>
      <c r="C66" s="5">
        <f>sjr199.1!C$2</f>
        <v>41114</v>
      </c>
      <c r="D66" s="8">
        <f>sjr199.1!D$2</f>
        <v>0.56527777777777777</v>
      </c>
      <c r="E66" s="10">
        <f>sjr199.1!E$2</f>
        <v>8.5</v>
      </c>
      <c r="F66" s="10">
        <f>sjr199.1!F$2</f>
        <v>4.3450000000000006</v>
      </c>
      <c r="G66" s="10">
        <f>E66/F66</f>
        <v>1.9562715765247407</v>
      </c>
      <c r="H66" s="10">
        <f>sjr199.1!G$2</f>
        <v>35</v>
      </c>
      <c r="I66" s="10">
        <f>sjr199.1!H$2</f>
        <v>86.13</v>
      </c>
      <c r="J66" s="28">
        <f>sjr199.1!I$2</f>
        <v>77.63</v>
      </c>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7"/>
      <c r="EV66" s="17"/>
      <c r="EW66" s="17"/>
      <c r="EX66" s="17"/>
      <c r="EY66" s="17"/>
      <c r="EZ66" s="17"/>
      <c r="FA66" s="17"/>
      <c r="FB66" s="17"/>
      <c r="FC66" s="17"/>
      <c r="FD66" s="17"/>
      <c r="FE66" s="17"/>
      <c r="FF66" s="17"/>
      <c r="FG66" s="17"/>
      <c r="FH66" s="17"/>
      <c r="FI66" s="17"/>
      <c r="FJ66" s="17"/>
      <c r="FK66" s="17"/>
      <c r="FL66" s="17"/>
      <c r="FM66" s="17"/>
      <c r="FN66" s="17"/>
      <c r="FO66" s="17"/>
      <c r="FP66" s="17"/>
      <c r="FQ66" s="17"/>
      <c r="FR66" s="17"/>
      <c r="FS66" s="17"/>
      <c r="FT66" s="17"/>
      <c r="FU66" s="17"/>
      <c r="FV66" s="17"/>
      <c r="FW66" s="17"/>
      <c r="FX66" s="17"/>
      <c r="FY66" s="17"/>
      <c r="FZ66" s="17"/>
      <c r="GA66" s="17"/>
      <c r="GB66" s="17"/>
      <c r="GC66" s="17"/>
      <c r="GD66" s="17"/>
      <c r="GE66" s="17"/>
      <c r="GF66" s="17"/>
      <c r="GG66" s="17"/>
      <c r="GH66" s="17"/>
      <c r="GI66" s="17"/>
      <c r="GJ66" s="17"/>
      <c r="GK66" s="17"/>
      <c r="GL66" s="17"/>
      <c r="GM66" s="17"/>
      <c r="GN66" s="17"/>
      <c r="GO66" s="17"/>
      <c r="GP66" s="17"/>
      <c r="GQ66" s="17"/>
      <c r="GR66" s="17"/>
      <c r="GS66" s="17"/>
      <c r="GT66" s="17"/>
      <c r="GU66" s="17"/>
      <c r="GV66" s="17"/>
      <c r="GW66" s="17"/>
      <c r="GX66" s="17"/>
      <c r="GY66" s="17"/>
      <c r="GZ66" s="17"/>
      <c r="HA66" s="17"/>
      <c r="HB66" s="17"/>
      <c r="HC66" s="17"/>
      <c r="HD66" s="17"/>
      <c r="HE66" s="17"/>
      <c r="HF66" s="17"/>
      <c r="HG66" s="17"/>
      <c r="HH66" s="17"/>
      <c r="HI66" s="17"/>
      <c r="HJ66" s="17"/>
      <c r="HK66" s="17"/>
      <c r="HL66" s="17"/>
      <c r="HM66" s="17"/>
      <c r="HN66" s="17"/>
    </row>
    <row r="67" spans="1:222" s="34" customFormat="1">
      <c r="A67" s="3" t="s">
        <v>16</v>
      </c>
      <c r="B67" s="3"/>
      <c r="C67" s="5">
        <f>sjr202.65!C$2</f>
        <v>41115</v>
      </c>
      <c r="D67" s="8">
        <f>sjr202.65!D$2</f>
        <v>0.51826388888888886</v>
      </c>
      <c r="E67" s="10">
        <f>sjr202.65!E$2</f>
        <v>4.019999999999996</v>
      </c>
      <c r="F67" s="10">
        <f>sjr202.65!F$2</f>
        <v>10.699</v>
      </c>
      <c r="G67" s="10">
        <f>E67/F67</f>
        <v>0.37573605009813965</v>
      </c>
      <c r="H67" s="10">
        <f>sjr202.65!G$2</f>
        <v>33</v>
      </c>
      <c r="I67" s="10">
        <f>sjr202.65!H$2</f>
        <v>81.11</v>
      </c>
      <c r="J67" s="28">
        <f>sjr202.65!I$2</f>
        <v>77.09</v>
      </c>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c r="DE67" s="17"/>
      <c r="DF67" s="17"/>
      <c r="DG67" s="17"/>
      <c r="DH67" s="17"/>
      <c r="DI67" s="17"/>
      <c r="DJ67" s="17"/>
      <c r="DK67" s="17"/>
      <c r="DL67" s="17"/>
      <c r="DM67" s="17"/>
      <c r="DN67" s="17"/>
      <c r="DO67" s="17"/>
      <c r="DP67" s="17"/>
      <c r="DQ67" s="17"/>
      <c r="DR67" s="17"/>
      <c r="DS67" s="17"/>
      <c r="DT67" s="17"/>
      <c r="DU67" s="17"/>
      <c r="DV67" s="17"/>
      <c r="DW67" s="17"/>
      <c r="DX67" s="17"/>
      <c r="DY67" s="17"/>
      <c r="DZ67" s="17"/>
      <c r="EA67" s="17"/>
      <c r="EB67" s="17"/>
      <c r="EC67" s="17"/>
      <c r="ED67" s="17"/>
      <c r="EE67" s="17"/>
      <c r="EF67" s="17"/>
      <c r="EG67" s="17"/>
      <c r="EH67" s="17"/>
      <c r="EI67" s="17"/>
      <c r="EJ67" s="17"/>
      <c r="EK67" s="17"/>
      <c r="EL67" s="17"/>
      <c r="EM67" s="17"/>
      <c r="EN67" s="17"/>
      <c r="EO67" s="17"/>
      <c r="EP67" s="17"/>
      <c r="EQ67" s="17"/>
      <c r="ER67" s="17"/>
      <c r="ES67" s="17"/>
      <c r="ET67" s="17"/>
      <c r="EU67" s="17"/>
      <c r="EV67" s="17"/>
      <c r="EW67" s="17"/>
      <c r="EX67" s="17"/>
      <c r="EY67" s="17"/>
      <c r="EZ67" s="17"/>
      <c r="FA67" s="17"/>
      <c r="FB67" s="17"/>
      <c r="FC67" s="17"/>
      <c r="FD67" s="17"/>
      <c r="FE67" s="17"/>
      <c r="FF67" s="17"/>
      <c r="FG67" s="17"/>
      <c r="FH67" s="17"/>
      <c r="FI67" s="17"/>
      <c r="FJ67" s="17"/>
      <c r="FK67" s="17"/>
      <c r="FL67" s="17"/>
      <c r="FM67" s="17"/>
      <c r="FN67" s="17"/>
      <c r="FO67" s="17"/>
      <c r="FP67" s="17"/>
      <c r="FQ67" s="17"/>
      <c r="FR67" s="17"/>
      <c r="FS67" s="17"/>
      <c r="FT67" s="17"/>
      <c r="FU67" s="17"/>
      <c r="FV67" s="17"/>
      <c r="FW67" s="17"/>
      <c r="FX67" s="17"/>
      <c r="FY67" s="17"/>
      <c r="FZ67" s="17"/>
      <c r="GA67" s="17"/>
      <c r="GB67" s="17"/>
      <c r="GC67" s="17"/>
      <c r="GD67" s="17"/>
      <c r="GE67" s="17"/>
      <c r="GF67" s="17"/>
      <c r="GG67" s="17"/>
      <c r="GH67" s="17"/>
      <c r="GI67" s="17"/>
      <c r="GJ67" s="17"/>
      <c r="GK67" s="17"/>
      <c r="GL67" s="17"/>
      <c r="GM67" s="17"/>
      <c r="GN67" s="17"/>
      <c r="GO67" s="17"/>
      <c r="GP67" s="17"/>
      <c r="GQ67" s="17"/>
      <c r="GR67" s="17"/>
      <c r="GS67" s="17"/>
      <c r="GT67" s="17"/>
      <c r="GU67" s="17"/>
      <c r="GV67" s="17"/>
      <c r="GW67" s="17"/>
      <c r="GX67" s="17"/>
      <c r="GY67" s="17"/>
      <c r="GZ67" s="17"/>
      <c r="HA67" s="17"/>
      <c r="HB67" s="17"/>
      <c r="HC67" s="17"/>
      <c r="HD67" s="17"/>
      <c r="HE67" s="17"/>
      <c r="HF67" s="17"/>
      <c r="HG67" s="17"/>
      <c r="HH67" s="17"/>
      <c r="HI67" s="17"/>
      <c r="HJ67" s="17"/>
      <c r="HK67" s="17"/>
      <c r="HL67" s="17"/>
      <c r="HM67" s="17"/>
      <c r="HN67" s="17"/>
    </row>
    <row r="68" spans="1:222" s="4" customFormat="1">
      <c r="A68" s="1" t="s">
        <v>337</v>
      </c>
      <c r="B68" s="3"/>
      <c r="C68" s="5">
        <f>sjr192.9!B$3</f>
        <v>41109</v>
      </c>
      <c r="D68" s="8">
        <f>sjr192.9!C$3</f>
        <v>0.62204861111111109</v>
      </c>
      <c r="E68" s="10">
        <f>sjr192.9!D$3</f>
        <v>4.769999999999996</v>
      </c>
      <c r="F68" s="10">
        <f>sjr192.9!E$3</f>
        <v>7.2629999999999999</v>
      </c>
      <c r="G68" s="10">
        <f>E68/F68</f>
        <v>0.65675340768277513</v>
      </c>
      <c r="H68" s="10">
        <f>sjr192.9!F$3</f>
        <v>30.579999999999927</v>
      </c>
      <c r="I68" s="10">
        <f>sjr192.9!G$3</f>
        <v>81.53</v>
      </c>
      <c r="J68" s="25">
        <f>sjr192.9!H$3</f>
        <v>76.760000000000005</v>
      </c>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c r="DE68" s="17"/>
      <c r="DF68" s="17"/>
      <c r="DG68" s="17"/>
      <c r="DH68" s="17"/>
      <c r="DI68" s="17"/>
      <c r="DJ68" s="17"/>
      <c r="DK68" s="17"/>
      <c r="DL68" s="17"/>
      <c r="DM68" s="17"/>
      <c r="DN68" s="17"/>
      <c r="DO68" s="17"/>
      <c r="DP68" s="17"/>
      <c r="DQ68" s="17"/>
      <c r="DR68" s="17"/>
      <c r="DS68" s="17"/>
      <c r="DT68" s="17"/>
      <c r="DU68" s="17"/>
      <c r="DV68" s="17"/>
      <c r="DW68" s="17"/>
      <c r="DX68" s="17"/>
      <c r="DY68" s="17"/>
      <c r="DZ68" s="17"/>
      <c r="EA68" s="17"/>
      <c r="EB68" s="17"/>
      <c r="EC68" s="17"/>
      <c r="ED68" s="17"/>
      <c r="EE68" s="17"/>
      <c r="EF68" s="17"/>
      <c r="EG68" s="17"/>
      <c r="EH68" s="17"/>
      <c r="EI68" s="17"/>
      <c r="EJ68" s="17"/>
      <c r="EK68" s="17"/>
      <c r="EL68" s="17"/>
      <c r="EM68" s="17"/>
      <c r="EN68" s="17"/>
      <c r="EO68" s="17"/>
      <c r="EP68" s="17"/>
      <c r="EQ68" s="17"/>
      <c r="ER68" s="17"/>
      <c r="ES68" s="17"/>
      <c r="ET68" s="17"/>
      <c r="EU68" s="17"/>
      <c r="EV68" s="17"/>
      <c r="EW68" s="17"/>
      <c r="EX68" s="17"/>
      <c r="EY68" s="17"/>
      <c r="EZ68" s="17"/>
      <c r="FA68" s="17"/>
      <c r="FB68" s="17"/>
      <c r="FC68" s="17"/>
      <c r="FD68" s="17"/>
      <c r="FE68" s="17"/>
      <c r="FF68" s="17"/>
      <c r="FG68" s="17"/>
      <c r="FH68" s="17"/>
      <c r="FI68" s="17"/>
      <c r="FJ68" s="17"/>
      <c r="FK68" s="17"/>
      <c r="FL68" s="17"/>
      <c r="FM68" s="17"/>
      <c r="FN68" s="17"/>
      <c r="FO68" s="17"/>
      <c r="FP68" s="17"/>
      <c r="FQ68" s="17"/>
      <c r="FR68" s="17"/>
      <c r="FS68" s="17"/>
      <c r="FT68" s="17"/>
      <c r="FU68" s="17"/>
      <c r="FV68" s="17"/>
      <c r="FW68" s="17"/>
      <c r="FX68" s="17"/>
      <c r="FY68" s="17"/>
      <c r="FZ68" s="17"/>
      <c r="GA68" s="17"/>
      <c r="GB68" s="17"/>
      <c r="GC68" s="17"/>
      <c r="GD68" s="17"/>
      <c r="GE68" s="17"/>
      <c r="GF68" s="17"/>
      <c r="GG68" s="17"/>
      <c r="GH68" s="17"/>
      <c r="GI68" s="17"/>
      <c r="GJ68" s="17"/>
      <c r="GK68" s="17"/>
      <c r="GL68" s="17"/>
      <c r="GM68" s="17"/>
      <c r="GN68" s="17"/>
      <c r="GO68" s="17"/>
      <c r="GP68" s="17"/>
      <c r="GQ68" s="17"/>
      <c r="GR68" s="17"/>
      <c r="GS68" s="17"/>
      <c r="GT68" s="17"/>
      <c r="GU68" s="17"/>
      <c r="GV68" s="17"/>
      <c r="GW68" s="17"/>
      <c r="GX68" s="17"/>
      <c r="GY68" s="17"/>
      <c r="GZ68" s="17"/>
      <c r="HA68" s="17"/>
      <c r="HB68" s="17"/>
      <c r="HC68" s="17"/>
      <c r="HD68" s="17"/>
      <c r="HE68" s="17"/>
      <c r="HF68" s="17"/>
      <c r="HG68" s="17"/>
      <c r="HH68" s="17"/>
      <c r="HI68" s="17"/>
      <c r="HJ68" s="17"/>
      <c r="HK68" s="17"/>
      <c r="HL68" s="17"/>
      <c r="HM68" s="17"/>
      <c r="HN68" s="17"/>
    </row>
    <row r="69" spans="1:222" s="4" customFormat="1">
      <c r="A69" s="3" t="s">
        <v>46</v>
      </c>
      <c r="B69" s="3"/>
      <c r="C69" s="5">
        <f>'sjr192.48_"opt1"'!B$3</f>
        <v>41109</v>
      </c>
      <c r="D69" s="8">
        <f>'sjr192.48_"opt1"'!C$3</f>
        <v>0.49099537037037039</v>
      </c>
      <c r="E69" s="10">
        <f>'sjr192.48_"opt1"'!D$3</f>
        <v>2.4799999999999898</v>
      </c>
      <c r="F69" s="10">
        <f>'sjr192.48_"opt1"'!E$3</f>
        <v>3.173</v>
      </c>
      <c r="G69" s="10">
        <f>E69/F69</f>
        <v>0.78159470532618647</v>
      </c>
      <c r="H69" s="10">
        <f>'sjr192.48_"opt1"'!F$3</f>
        <v>27.759999999999991</v>
      </c>
      <c r="I69" s="10">
        <f>'sjr192.48_"opt1"'!G$3</f>
        <v>78.66</v>
      </c>
      <c r="J69" s="25">
        <f>'sjr192.48_"opt1"'!H$3</f>
        <v>76.180000000000007</v>
      </c>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c r="DE69" s="17"/>
      <c r="DF69" s="17"/>
      <c r="DG69" s="17"/>
      <c r="DH69" s="17"/>
      <c r="DI69" s="17"/>
      <c r="DJ69" s="17"/>
      <c r="DK69" s="17"/>
      <c r="DL69" s="17"/>
      <c r="DM69" s="17"/>
      <c r="DN69" s="17"/>
      <c r="DO69" s="17"/>
      <c r="DP69" s="17"/>
      <c r="DQ69" s="17"/>
      <c r="DR69" s="17"/>
      <c r="DS69" s="17"/>
      <c r="DT69" s="17"/>
      <c r="DU69" s="17"/>
      <c r="DV69" s="17"/>
      <c r="DW69" s="17"/>
      <c r="DX69" s="17"/>
      <c r="DY69" s="17"/>
      <c r="DZ69" s="17"/>
      <c r="EA69" s="17"/>
      <c r="EB69" s="17"/>
      <c r="EC69" s="17"/>
      <c r="ED69" s="17"/>
      <c r="EE69" s="17"/>
      <c r="EF69" s="17"/>
      <c r="EG69" s="17"/>
      <c r="EH69" s="17"/>
      <c r="EI69" s="17"/>
      <c r="EJ69" s="17"/>
      <c r="EK69" s="17"/>
      <c r="EL69" s="17"/>
      <c r="EM69" s="17"/>
      <c r="EN69" s="17"/>
      <c r="EO69" s="17"/>
      <c r="EP69" s="17"/>
      <c r="EQ69" s="17"/>
      <c r="ER69" s="17"/>
      <c r="ES69" s="17"/>
      <c r="ET69" s="17"/>
      <c r="EU69" s="17"/>
      <c r="EV69" s="17"/>
      <c r="EW69" s="17"/>
      <c r="EX69" s="17"/>
      <c r="EY69" s="17"/>
      <c r="EZ69" s="17"/>
      <c r="FA69" s="17"/>
      <c r="FB69" s="17"/>
      <c r="FC69" s="17"/>
      <c r="FD69" s="17"/>
      <c r="FE69" s="17"/>
      <c r="FF69" s="17"/>
      <c r="FG69" s="17"/>
      <c r="FH69" s="17"/>
      <c r="FI69" s="17"/>
      <c r="FJ69" s="17"/>
      <c r="FK69" s="17"/>
      <c r="FL69" s="17"/>
      <c r="FM69" s="17"/>
      <c r="FN69" s="17"/>
      <c r="FO69" s="17"/>
      <c r="FP69" s="17"/>
      <c r="FQ69" s="17"/>
      <c r="FR69" s="17"/>
      <c r="FS69" s="17"/>
      <c r="FT69" s="17"/>
      <c r="FU69" s="17"/>
      <c r="FV69" s="17"/>
      <c r="FW69" s="17"/>
      <c r="FX69" s="17"/>
      <c r="FY69" s="17"/>
      <c r="FZ69" s="17"/>
      <c r="GA69" s="17"/>
      <c r="GB69" s="17"/>
      <c r="GC69" s="17"/>
      <c r="GD69" s="17"/>
      <c r="GE69" s="17"/>
      <c r="GF69" s="17"/>
      <c r="GG69" s="17"/>
      <c r="GH69" s="17"/>
      <c r="GI69" s="17"/>
      <c r="GJ69" s="17"/>
      <c r="GK69" s="17"/>
      <c r="GL69" s="17"/>
      <c r="GM69" s="17"/>
      <c r="GN69" s="17"/>
      <c r="GO69" s="17"/>
      <c r="GP69" s="17"/>
      <c r="GQ69" s="17"/>
      <c r="GR69" s="17"/>
      <c r="GS69" s="17"/>
      <c r="GT69" s="17"/>
      <c r="GU69" s="17"/>
      <c r="GV69" s="17"/>
      <c r="GW69" s="17"/>
      <c r="GX69" s="17"/>
      <c r="GY69" s="17"/>
      <c r="GZ69" s="17"/>
      <c r="HA69" s="17"/>
      <c r="HB69" s="17"/>
      <c r="HC69" s="17"/>
      <c r="HD69" s="17"/>
      <c r="HE69" s="17"/>
      <c r="HF69" s="17"/>
      <c r="HG69" s="17"/>
      <c r="HH69" s="17"/>
      <c r="HI69" s="17"/>
      <c r="HJ69" s="17"/>
      <c r="HK69" s="17"/>
      <c r="HL69" s="17"/>
      <c r="HM69" s="17"/>
      <c r="HN69" s="17"/>
    </row>
    <row r="70" spans="1:222">
      <c r="A70" s="3" t="s">
        <v>32</v>
      </c>
      <c r="B70" s="3"/>
      <c r="C70" s="5">
        <f>sjr195.5opt1up!C2</f>
        <v>41110</v>
      </c>
      <c r="D70" s="8">
        <f>sjr195.5opt1up!D2</f>
        <v>0.57184027777777779</v>
      </c>
      <c r="E70" s="10">
        <f>sjr195.5opt1up!E2</f>
        <v>3.3099999999999881</v>
      </c>
      <c r="F70" s="10">
        <f>sjr195.5opt1up!F2</f>
        <v>6.0819999999999999</v>
      </c>
      <c r="G70" s="10">
        <f>E70/F70</f>
        <v>0.54422887208155013</v>
      </c>
      <c r="H70" s="10">
        <f>sjr195.5opt1up!G2</f>
        <v>27</v>
      </c>
      <c r="I70" s="10">
        <f>sjr195.5opt1up!H2</f>
        <v>81.349999999999994</v>
      </c>
      <c r="J70" s="30">
        <f>sjr195.5opt1up!I2</f>
        <v>78.040000000000006</v>
      </c>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c r="DE70" s="17"/>
      <c r="DF70" s="17"/>
      <c r="DG70" s="17"/>
      <c r="DH70" s="17"/>
      <c r="DI70" s="17"/>
      <c r="DJ70" s="17"/>
      <c r="DK70" s="17"/>
      <c r="DL70" s="17"/>
      <c r="DM70" s="17"/>
      <c r="DN70" s="17"/>
      <c r="DO70" s="17"/>
      <c r="DP70" s="17"/>
      <c r="DQ70" s="17"/>
      <c r="DR70" s="17"/>
      <c r="DS70" s="17"/>
      <c r="DT70" s="17"/>
      <c r="DU70" s="17"/>
      <c r="DV70" s="17"/>
      <c r="DW70" s="17"/>
      <c r="DX70" s="17"/>
      <c r="DY70" s="17"/>
      <c r="DZ70" s="17"/>
      <c r="EA70" s="17"/>
      <c r="EB70" s="17"/>
      <c r="EC70" s="17"/>
      <c r="ED70" s="17"/>
      <c r="EE70" s="17"/>
      <c r="EF70" s="17"/>
      <c r="EG70" s="17"/>
      <c r="EH70" s="17"/>
      <c r="EI70" s="17"/>
      <c r="EJ70" s="17"/>
      <c r="EK70" s="17"/>
      <c r="EL70" s="17"/>
      <c r="EM70" s="17"/>
      <c r="EN70" s="17"/>
      <c r="EO70" s="17"/>
      <c r="EP70" s="17"/>
      <c r="EQ70" s="17"/>
      <c r="ER70" s="17"/>
      <c r="ES70" s="17"/>
      <c r="ET70" s="17"/>
      <c r="EU70" s="17"/>
      <c r="EV70" s="17"/>
      <c r="EW70" s="17"/>
      <c r="EX70" s="17"/>
      <c r="EY70" s="17"/>
      <c r="EZ70" s="17"/>
      <c r="FA70" s="17"/>
      <c r="FB70" s="17"/>
      <c r="FC70" s="17"/>
      <c r="FD70" s="17"/>
      <c r="FE70" s="17"/>
      <c r="FF70" s="17"/>
      <c r="FG70" s="17"/>
      <c r="FH70" s="17"/>
      <c r="FI70" s="17"/>
      <c r="FJ70" s="17"/>
      <c r="FK70" s="17"/>
      <c r="FL70" s="17"/>
      <c r="FM70" s="17"/>
      <c r="FN70" s="17"/>
      <c r="FO70" s="17"/>
      <c r="FP70" s="17"/>
      <c r="FQ70" s="17"/>
      <c r="FR70" s="17"/>
      <c r="FS70" s="17"/>
      <c r="FT70" s="17"/>
      <c r="FU70" s="17"/>
      <c r="FV70" s="17"/>
      <c r="FW70" s="17"/>
      <c r="FX70" s="17"/>
      <c r="FY70" s="17"/>
      <c r="FZ70" s="17"/>
      <c r="GA70" s="17"/>
      <c r="GB70" s="17"/>
      <c r="GC70" s="17"/>
      <c r="GD70" s="17"/>
      <c r="GE70" s="17"/>
      <c r="GF70" s="17"/>
      <c r="GG70" s="17"/>
      <c r="GH70" s="17"/>
      <c r="GI70" s="17"/>
      <c r="GJ70" s="17"/>
      <c r="GK70" s="17"/>
      <c r="GL70" s="17"/>
      <c r="GM70" s="17"/>
      <c r="GN70" s="17"/>
      <c r="GO70" s="17"/>
      <c r="GP70" s="17"/>
      <c r="GQ70" s="17"/>
      <c r="GR70" s="17"/>
      <c r="GS70" s="17"/>
      <c r="GT70" s="17"/>
      <c r="GU70" s="17"/>
      <c r="GV70" s="17"/>
      <c r="GW70" s="17"/>
      <c r="GX70" s="17"/>
      <c r="GY70" s="17"/>
      <c r="GZ70" s="17"/>
      <c r="HA70" s="17"/>
      <c r="HB70" s="17"/>
      <c r="HC70" s="17"/>
      <c r="HD70" s="17"/>
      <c r="HE70" s="17"/>
      <c r="HF70" s="17"/>
      <c r="HG70" s="17"/>
      <c r="HH70" s="17"/>
      <c r="HI70" s="17"/>
      <c r="HJ70" s="17"/>
      <c r="HK70" s="17"/>
      <c r="HL70" s="17"/>
      <c r="HM70" s="17"/>
      <c r="HN70" s="17"/>
    </row>
    <row r="71" spans="1:222">
      <c r="A71" s="1" t="s">
        <v>265</v>
      </c>
      <c r="B71" s="3"/>
      <c r="C71" s="5">
        <f>sjr202.65opt2mid!C$2</f>
        <v>41115</v>
      </c>
      <c r="D71" s="8">
        <f>sjr202.65opt2mid!D$2</f>
        <v>0.51143518518518516</v>
      </c>
      <c r="E71" s="10">
        <f>sjr202.65opt2mid!E$2</f>
        <v>3.8300000000000125</v>
      </c>
      <c r="F71" s="10">
        <f>sjr202.65opt2mid!F$2</f>
        <v>9.6690000000000005</v>
      </c>
      <c r="G71" s="10">
        <f>E71/F71</f>
        <v>0.39611128348329838</v>
      </c>
      <c r="H71" s="10">
        <f>sjr202.65opt2mid!G$2</f>
        <v>27</v>
      </c>
      <c r="I71" s="10">
        <f>sjr202.65opt2mid!H$2</f>
        <v>80.900000000000006</v>
      </c>
      <c r="J71" s="28">
        <f>sjr202.65opt2mid!I$2</f>
        <v>77.069999999999993</v>
      </c>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c r="DE71" s="17"/>
      <c r="DF71" s="17"/>
      <c r="DG71" s="17"/>
      <c r="DH71" s="17"/>
      <c r="DI71" s="17"/>
      <c r="DJ71" s="17"/>
      <c r="DK71" s="17"/>
      <c r="DL71" s="17"/>
      <c r="DM71" s="17"/>
      <c r="DN71" s="17"/>
      <c r="DO71" s="17"/>
      <c r="DP71" s="17"/>
      <c r="DQ71" s="17"/>
      <c r="DR71" s="17"/>
      <c r="DS71" s="17"/>
      <c r="DT71" s="17"/>
      <c r="DU71" s="17"/>
      <c r="DV71" s="17"/>
      <c r="DW71" s="17"/>
      <c r="DX71" s="17"/>
      <c r="DY71" s="17"/>
      <c r="DZ71" s="17"/>
      <c r="EA71" s="17"/>
      <c r="EB71" s="17"/>
      <c r="EC71" s="17"/>
      <c r="ED71" s="17"/>
      <c r="EE71" s="17"/>
      <c r="EF71" s="17"/>
      <c r="EG71" s="17"/>
      <c r="EH71" s="17"/>
      <c r="EI71" s="17"/>
      <c r="EJ71" s="17"/>
      <c r="EK71" s="17"/>
      <c r="EL71" s="17"/>
      <c r="EM71" s="17"/>
      <c r="EN71" s="17"/>
      <c r="EO71" s="17"/>
      <c r="EP71" s="17"/>
      <c r="EQ71" s="17"/>
      <c r="ER71" s="17"/>
      <c r="ES71" s="17"/>
      <c r="ET71" s="17"/>
      <c r="EU71" s="17"/>
      <c r="EV71" s="17"/>
      <c r="EW71" s="17"/>
      <c r="EX71" s="17"/>
      <c r="EY71" s="17"/>
      <c r="EZ71" s="17"/>
      <c r="FA71" s="17"/>
      <c r="FB71" s="17"/>
      <c r="FC71" s="17"/>
      <c r="FD71" s="17"/>
      <c r="FE71" s="17"/>
      <c r="FF71" s="17"/>
      <c r="FG71" s="17"/>
      <c r="FH71" s="17"/>
      <c r="FI71" s="17"/>
      <c r="FJ71" s="17"/>
      <c r="FK71" s="17"/>
      <c r="FL71" s="17"/>
      <c r="FM71" s="17"/>
      <c r="FN71" s="17"/>
      <c r="FO71" s="17"/>
      <c r="FP71" s="17"/>
      <c r="FQ71" s="17"/>
      <c r="FR71" s="17"/>
      <c r="FS71" s="17"/>
      <c r="FT71" s="17"/>
      <c r="FU71" s="17"/>
      <c r="FV71" s="17"/>
      <c r="FW71" s="17"/>
      <c r="FX71" s="17"/>
      <c r="FY71" s="17"/>
      <c r="FZ71" s="17"/>
      <c r="GA71" s="17"/>
      <c r="GB71" s="17"/>
      <c r="GC71" s="17"/>
      <c r="GD71" s="17"/>
      <c r="GE71" s="17"/>
      <c r="GF71" s="17"/>
      <c r="GG71" s="17"/>
      <c r="GH71" s="17"/>
      <c r="GI71" s="17"/>
      <c r="GJ71" s="17"/>
      <c r="GK71" s="17"/>
      <c r="GL71" s="17"/>
      <c r="GM71" s="17"/>
      <c r="GN71" s="17"/>
      <c r="GO71" s="17"/>
      <c r="GP71" s="17"/>
      <c r="GQ71" s="17"/>
      <c r="GR71" s="17"/>
      <c r="GS71" s="17"/>
      <c r="GT71" s="17"/>
      <c r="GU71" s="17"/>
      <c r="GV71" s="17"/>
      <c r="GW71" s="17"/>
      <c r="GX71" s="17"/>
      <c r="GY71" s="17"/>
      <c r="GZ71" s="17"/>
      <c r="HA71" s="17"/>
      <c r="HB71" s="17"/>
      <c r="HC71" s="17"/>
      <c r="HD71" s="17"/>
      <c r="HE71" s="17"/>
      <c r="HF71" s="17"/>
      <c r="HG71" s="17"/>
      <c r="HH71" s="17"/>
      <c r="HI71" s="17"/>
      <c r="HJ71" s="17"/>
      <c r="HK71" s="17"/>
      <c r="HL71" s="17"/>
      <c r="HM71" s="17"/>
      <c r="HN71" s="17"/>
    </row>
    <row r="72" spans="1:222">
      <c r="A72" s="3" t="s">
        <v>78</v>
      </c>
      <c r="B72" s="3"/>
      <c r="C72" s="5">
        <f>esb28.32!C$2</f>
        <v>41116</v>
      </c>
      <c r="D72" s="8">
        <f>esb28.32!D$2</f>
        <v>0.49952546296296302</v>
      </c>
      <c r="E72" s="10">
        <f>esb28.32!E$2</f>
        <v>2.460000000000008</v>
      </c>
      <c r="F72" s="10">
        <f>esb28.32!F$2</f>
        <v>9.9860000000000007</v>
      </c>
      <c r="G72" s="10">
        <f>E72/F72</f>
        <v>0.24634488283597114</v>
      </c>
      <c r="H72" s="10">
        <f>esb28.32!G$2</f>
        <v>26</v>
      </c>
      <c r="I72" s="10">
        <f>esb28.32!H$2</f>
        <v>79.03</v>
      </c>
      <c r="J72" s="25">
        <f>esb28.32!I$2</f>
        <v>76.569999999999993</v>
      </c>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c r="DE72" s="17"/>
      <c r="DF72" s="17"/>
      <c r="DG72" s="17"/>
      <c r="DH72" s="17"/>
      <c r="DI72" s="17"/>
      <c r="DJ72" s="17"/>
      <c r="DK72" s="17"/>
      <c r="DL72" s="17"/>
      <c r="DM72" s="17"/>
      <c r="DN72" s="17"/>
      <c r="DO72" s="17"/>
      <c r="DP72" s="17"/>
      <c r="DQ72" s="17"/>
      <c r="DR72" s="17"/>
      <c r="DS72" s="17"/>
      <c r="DT72" s="17"/>
      <c r="DU72" s="17"/>
      <c r="DV72" s="17"/>
      <c r="DW72" s="17"/>
      <c r="DX72" s="17"/>
      <c r="DY72" s="17"/>
      <c r="DZ72" s="17"/>
      <c r="EA72" s="17"/>
      <c r="EB72" s="17"/>
      <c r="EC72" s="17"/>
      <c r="ED72" s="17"/>
      <c r="EE72" s="17"/>
      <c r="EF72" s="17"/>
      <c r="EG72" s="17"/>
      <c r="EH72" s="17"/>
      <c r="EI72" s="17"/>
      <c r="EJ72" s="17"/>
      <c r="EK72" s="17"/>
      <c r="EL72" s="17"/>
      <c r="EM72" s="17"/>
      <c r="EN72" s="17"/>
      <c r="EO72" s="17"/>
      <c r="EP72" s="17"/>
      <c r="EQ72" s="17"/>
      <c r="ER72" s="17"/>
      <c r="ES72" s="17"/>
      <c r="ET72" s="17"/>
      <c r="EU72" s="17"/>
      <c r="EV72" s="17"/>
      <c r="EW72" s="17"/>
      <c r="EX72" s="17"/>
      <c r="EY72" s="17"/>
      <c r="EZ72" s="17"/>
      <c r="FA72" s="17"/>
      <c r="FB72" s="17"/>
      <c r="FC72" s="17"/>
      <c r="FD72" s="17"/>
      <c r="FE72" s="17"/>
      <c r="FF72" s="17"/>
      <c r="FG72" s="17"/>
      <c r="FH72" s="17"/>
      <c r="FI72" s="17"/>
      <c r="FJ72" s="17"/>
      <c r="FK72" s="17"/>
      <c r="FL72" s="17"/>
      <c r="FM72" s="17"/>
      <c r="FN72" s="17"/>
      <c r="FO72" s="17"/>
      <c r="FP72" s="17"/>
      <c r="FQ72" s="17"/>
      <c r="FR72" s="17"/>
      <c r="FS72" s="17"/>
      <c r="FT72" s="17"/>
      <c r="FU72" s="17"/>
      <c r="FV72" s="17"/>
      <c r="FW72" s="17"/>
      <c r="FX72" s="17"/>
      <c r="FY72" s="17"/>
      <c r="FZ72" s="17"/>
      <c r="GA72" s="17"/>
      <c r="GB72" s="17"/>
      <c r="GC72" s="17"/>
      <c r="GD72" s="17"/>
      <c r="GE72" s="17"/>
      <c r="GF72" s="17"/>
      <c r="GG72" s="17"/>
      <c r="GH72" s="17"/>
      <c r="GI72" s="17"/>
      <c r="GJ72" s="17"/>
      <c r="GK72" s="17"/>
      <c r="GL72" s="17"/>
      <c r="GM72" s="17"/>
      <c r="GN72" s="17"/>
      <c r="GO72" s="17"/>
      <c r="GP72" s="17"/>
      <c r="GQ72" s="17"/>
      <c r="GR72" s="17"/>
      <c r="GS72" s="17"/>
      <c r="GT72" s="17"/>
      <c r="GU72" s="17"/>
      <c r="GV72" s="17"/>
      <c r="GW72" s="17"/>
      <c r="GX72" s="17"/>
      <c r="GY72" s="17"/>
      <c r="GZ72" s="17"/>
      <c r="HA72" s="17"/>
      <c r="HB72" s="17"/>
      <c r="HC72" s="17"/>
      <c r="HD72" s="17"/>
      <c r="HE72" s="17"/>
      <c r="HF72" s="17"/>
      <c r="HG72" s="17"/>
      <c r="HH72" s="17"/>
      <c r="HI72" s="17"/>
      <c r="HJ72" s="17"/>
      <c r="HK72" s="17"/>
      <c r="HL72" s="17"/>
      <c r="HM72" s="17"/>
      <c r="HN72" s="17"/>
    </row>
    <row r="73" spans="1:222" s="34" customFormat="1" ht="18.75" customHeight="1">
      <c r="A73" s="3" t="s">
        <v>77</v>
      </c>
      <c r="B73" s="3"/>
      <c r="C73" s="5">
        <f>esb28.9!C$2</f>
        <v>41116</v>
      </c>
      <c r="D73" s="8">
        <f>esb28.9!D$2</f>
        <v>0.46582175925925928</v>
      </c>
      <c r="E73" s="10">
        <f>esb28.9!E$2</f>
        <v>3.5799999999999983</v>
      </c>
      <c r="F73" s="10">
        <f>esb28.9!F$2</f>
        <v>3.4239999999999999</v>
      </c>
      <c r="G73" s="10">
        <f>E73/F73</f>
        <v>1.0455607476635509</v>
      </c>
      <c r="H73" s="10">
        <f>esb28.9!G$2</f>
        <v>20</v>
      </c>
      <c r="I73" s="10">
        <f>esb28.9!H$2</f>
        <v>75.91</v>
      </c>
      <c r="J73" s="27">
        <f>esb28.9!I$2</f>
        <v>72.33</v>
      </c>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c r="DE73" s="17"/>
      <c r="DF73" s="17"/>
      <c r="DG73" s="17"/>
      <c r="DH73" s="17"/>
      <c r="DI73" s="17"/>
      <c r="DJ73" s="17"/>
      <c r="DK73" s="17"/>
      <c r="DL73" s="17"/>
      <c r="DM73" s="17"/>
      <c r="DN73" s="17"/>
      <c r="DO73" s="17"/>
      <c r="DP73" s="17"/>
      <c r="DQ73" s="17"/>
      <c r="DR73" s="17"/>
      <c r="DS73" s="17"/>
      <c r="DT73" s="17"/>
      <c r="DU73" s="17"/>
      <c r="DV73" s="17"/>
      <c r="DW73" s="17"/>
      <c r="DX73" s="17"/>
      <c r="DY73" s="17"/>
      <c r="DZ73" s="17"/>
      <c r="EA73" s="17"/>
      <c r="EB73" s="17"/>
      <c r="EC73" s="17"/>
      <c r="ED73" s="17"/>
      <c r="EE73" s="17"/>
      <c r="EF73" s="17"/>
      <c r="EG73" s="17"/>
      <c r="EH73" s="17"/>
      <c r="EI73" s="17"/>
      <c r="EJ73" s="17"/>
      <c r="EK73" s="17"/>
      <c r="EL73" s="17"/>
      <c r="EM73" s="17"/>
      <c r="EN73" s="17"/>
      <c r="EO73" s="17"/>
      <c r="EP73" s="17"/>
      <c r="EQ73" s="17"/>
      <c r="ER73" s="17"/>
      <c r="ES73" s="17"/>
      <c r="ET73" s="17"/>
      <c r="EU73" s="17"/>
      <c r="EV73" s="17"/>
      <c r="EW73" s="17"/>
      <c r="EX73" s="17"/>
      <c r="EY73" s="17"/>
      <c r="EZ73" s="17"/>
      <c r="FA73" s="17"/>
      <c r="FB73" s="17"/>
      <c r="FC73" s="17"/>
      <c r="FD73" s="17"/>
      <c r="FE73" s="17"/>
      <c r="FF73" s="17"/>
      <c r="FG73" s="17"/>
      <c r="FH73" s="17"/>
      <c r="FI73" s="17"/>
      <c r="FJ73" s="17"/>
      <c r="FK73" s="17"/>
      <c r="FL73" s="17"/>
      <c r="FM73" s="17"/>
      <c r="FN73" s="17"/>
      <c r="FO73" s="17"/>
      <c r="FP73" s="17"/>
      <c r="FQ73" s="17"/>
      <c r="FR73" s="17"/>
      <c r="FS73" s="17"/>
      <c r="FT73" s="17"/>
      <c r="FU73" s="17"/>
      <c r="FV73" s="17"/>
      <c r="FW73" s="17"/>
      <c r="FX73" s="17"/>
      <c r="FY73" s="17"/>
      <c r="FZ73" s="17"/>
      <c r="GA73" s="17"/>
      <c r="GB73" s="17"/>
      <c r="GC73" s="17"/>
      <c r="GD73" s="17"/>
      <c r="GE73" s="17"/>
      <c r="GF73" s="17"/>
      <c r="GG73" s="17"/>
      <c r="GH73" s="17"/>
      <c r="GI73" s="17"/>
      <c r="GJ73" s="17"/>
      <c r="GK73" s="17"/>
      <c r="GL73" s="17"/>
      <c r="GM73" s="17"/>
      <c r="GN73" s="17"/>
      <c r="GO73" s="17"/>
      <c r="GP73" s="17"/>
      <c r="GQ73" s="17"/>
      <c r="GR73" s="17"/>
      <c r="GS73" s="17"/>
      <c r="GT73" s="17"/>
      <c r="GU73" s="17"/>
      <c r="GV73" s="17"/>
      <c r="GW73" s="17"/>
      <c r="GX73" s="17"/>
      <c r="GY73" s="17"/>
      <c r="GZ73" s="17"/>
      <c r="HA73" s="17"/>
      <c r="HB73" s="17"/>
      <c r="HC73" s="17"/>
      <c r="HD73" s="17"/>
      <c r="HE73" s="17"/>
      <c r="HF73" s="17"/>
      <c r="HG73" s="17"/>
      <c r="HH73" s="17"/>
      <c r="HI73" s="17"/>
      <c r="HJ73" s="17"/>
      <c r="HK73" s="17"/>
      <c r="HL73" s="17"/>
      <c r="HM73" s="17"/>
      <c r="HN73" s="17"/>
    </row>
    <row r="74" spans="1:222">
      <c r="A74" s="3" t="s">
        <v>55</v>
      </c>
      <c r="B74" s="3"/>
      <c r="C74" s="5">
        <f>esb34.3!B$13</f>
        <v>41103</v>
      </c>
      <c r="D74" s="8">
        <f>esb34.3!C$13</f>
        <v>0.46035879629629628</v>
      </c>
      <c r="E74" s="10">
        <f>esb34.3!D$13</f>
        <v>0.63000000000000966</v>
      </c>
      <c r="F74" s="10">
        <f>esb34.3!E$13</f>
        <v>2.371</v>
      </c>
      <c r="G74" s="10">
        <f>E74/F74</f>
        <v>0.26571067060312514</v>
      </c>
      <c r="H74" s="10">
        <f>esb34.3!F$13</f>
        <v>11.539999999999964</v>
      </c>
      <c r="I74" s="10">
        <f>esb34.3!G$13</f>
        <v>83.51</v>
      </c>
      <c r="J74" s="31">
        <f>esb34.3!H$13</f>
        <v>81.34</v>
      </c>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c r="DE74" s="17"/>
      <c r="DF74" s="17"/>
      <c r="DG74" s="17"/>
      <c r="DH74" s="17"/>
      <c r="DI74" s="17"/>
      <c r="DJ74" s="17"/>
      <c r="DK74" s="17"/>
      <c r="DL74" s="17"/>
      <c r="DM74" s="17"/>
      <c r="DN74" s="17"/>
      <c r="DO74" s="17"/>
      <c r="DP74" s="17"/>
      <c r="DQ74" s="17"/>
      <c r="DR74" s="17"/>
      <c r="DS74" s="17"/>
      <c r="DT74" s="17"/>
      <c r="DU74" s="17"/>
      <c r="DV74" s="17"/>
      <c r="DW74" s="17"/>
      <c r="DX74" s="17"/>
      <c r="DY74" s="17"/>
      <c r="DZ74" s="17"/>
      <c r="EA74" s="17"/>
      <c r="EB74" s="17"/>
      <c r="EC74" s="17"/>
      <c r="ED74" s="17"/>
      <c r="EE74" s="17"/>
      <c r="EF74" s="17"/>
      <c r="EG74" s="17"/>
      <c r="EH74" s="17"/>
      <c r="EI74" s="17"/>
      <c r="EJ74" s="17"/>
      <c r="EK74" s="17"/>
      <c r="EL74" s="17"/>
      <c r="EM74" s="17"/>
      <c r="EN74" s="17"/>
      <c r="EO74" s="17"/>
      <c r="EP74" s="17"/>
      <c r="EQ74" s="17"/>
      <c r="ER74" s="17"/>
      <c r="ES74" s="17"/>
      <c r="ET74" s="17"/>
      <c r="EU74" s="17"/>
      <c r="EV74" s="17"/>
      <c r="EW74" s="17"/>
      <c r="EX74" s="17"/>
      <c r="EY74" s="17"/>
      <c r="EZ74" s="17"/>
      <c r="FA74" s="17"/>
      <c r="FB74" s="17"/>
      <c r="FC74" s="17"/>
      <c r="FD74" s="17"/>
      <c r="FE74" s="17"/>
      <c r="FF74" s="17"/>
      <c r="FG74" s="17"/>
      <c r="FH74" s="17"/>
      <c r="FI74" s="17"/>
      <c r="FJ74" s="17"/>
      <c r="FK74" s="17"/>
      <c r="FL74" s="17"/>
      <c r="FM74" s="17"/>
      <c r="FN74" s="17"/>
      <c r="FO74" s="17"/>
      <c r="FP74" s="17"/>
      <c r="FQ74" s="17"/>
      <c r="FR74" s="17"/>
      <c r="FS74" s="17"/>
      <c r="FT74" s="17"/>
      <c r="FU74" s="17"/>
      <c r="FV74" s="17"/>
      <c r="FW74" s="17"/>
      <c r="FX74" s="17"/>
      <c r="FY74" s="17"/>
      <c r="FZ74" s="17"/>
      <c r="GA74" s="17"/>
      <c r="GB74" s="17"/>
      <c r="GC74" s="17"/>
      <c r="GD74" s="17"/>
      <c r="GE74" s="17"/>
      <c r="GF74" s="17"/>
      <c r="GG74" s="17"/>
      <c r="GH74" s="17"/>
      <c r="GI74" s="17"/>
      <c r="GJ74" s="17"/>
      <c r="GK74" s="17"/>
      <c r="GL74" s="17"/>
      <c r="GM74" s="17"/>
      <c r="GN74" s="17"/>
      <c r="GO74" s="17"/>
      <c r="GP74" s="17"/>
      <c r="GQ74" s="17"/>
      <c r="GR74" s="17"/>
      <c r="GS74" s="17"/>
      <c r="GT74" s="17"/>
      <c r="GU74" s="17"/>
      <c r="GV74" s="17"/>
      <c r="GW74" s="17"/>
      <c r="GX74" s="17"/>
      <c r="GY74" s="17"/>
      <c r="GZ74" s="17"/>
      <c r="HA74" s="17"/>
      <c r="HB74" s="17"/>
      <c r="HC74" s="17"/>
      <c r="HD74" s="17"/>
      <c r="HE74" s="17"/>
      <c r="HF74" s="17"/>
      <c r="HG74" s="17"/>
      <c r="HH74" s="17"/>
      <c r="HI74" s="17"/>
      <c r="HJ74" s="17"/>
      <c r="HK74" s="17"/>
      <c r="HL74" s="17"/>
      <c r="HM74" s="17"/>
      <c r="HN74" s="17"/>
    </row>
    <row r="75" spans="1:222">
      <c r="A75" s="3" t="s">
        <v>27</v>
      </c>
      <c r="B75" s="3"/>
      <c r="C75" s="5">
        <f>'sjr196.96_"opt1"'!C$2</f>
        <v>41114</v>
      </c>
      <c r="D75" s="8">
        <f>'sjr196.96_"opt1"'!D$2</f>
        <v>0.47591435185185182</v>
      </c>
      <c r="E75" s="10">
        <f>'sjr196.96_"opt1"'!E$2</f>
        <v>2.75</v>
      </c>
      <c r="F75" s="10">
        <f>'sjr196.96_"opt1"'!F$2</f>
        <v>7.1159999999999997</v>
      </c>
      <c r="G75" s="10">
        <f>E75/F75</f>
        <v>0.3864530635188308</v>
      </c>
      <c r="H75" s="10">
        <f>'sjr196.96_"opt1"'!G$2</f>
        <v>11</v>
      </c>
      <c r="I75" s="10">
        <f>'sjr196.96_"opt1"'!H$2</f>
        <v>79.72</v>
      </c>
      <c r="J75" s="25">
        <f>'sjr196.96_"opt1"'!I$2</f>
        <v>76.97</v>
      </c>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c r="DE75" s="17"/>
      <c r="DF75" s="17"/>
      <c r="DG75" s="17"/>
      <c r="DH75" s="17"/>
      <c r="DI75" s="17"/>
      <c r="DJ75" s="17"/>
      <c r="DK75" s="17"/>
      <c r="DL75" s="17"/>
      <c r="DM75" s="17"/>
      <c r="DN75" s="17"/>
      <c r="DO75" s="17"/>
      <c r="DP75" s="17"/>
      <c r="DQ75" s="17"/>
      <c r="DR75" s="17"/>
      <c r="DS75" s="17"/>
      <c r="DT75" s="17"/>
      <c r="DU75" s="17"/>
      <c r="DV75" s="17"/>
      <c r="DW75" s="17"/>
      <c r="DX75" s="17"/>
      <c r="DY75" s="17"/>
      <c r="DZ75" s="17"/>
      <c r="EA75" s="17"/>
      <c r="EB75" s="17"/>
      <c r="EC75" s="17"/>
      <c r="ED75" s="17"/>
      <c r="EE75" s="17"/>
      <c r="EF75" s="17"/>
      <c r="EG75" s="17"/>
      <c r="EH75" s="17"/>
      <c r="EI75" s="17"/>
      <c r="EJ75" s="17"/>
      <c r="EK75" s="17"/>
      <c r="EL75" s="17"/>
      <c r="EM75" s="17"/>
      <c r="EN75" s="17"/>
      <c r="EO75" s="17"/>
      <c r="EP75" s="17"/>
      <c r="EQ75" s="17"/>
      <c r="ER75" s="17"/>
      <c r="ES75" s="17"/>
      <c r="ET75" s="17"/>
      <c r="EU75" s="17"/>
      <c r="EV75" s="17"/>
      <c r="EW75" s="17"/>
      <c r="EX75" s="17"/>
      <c r="EY75" s="17"/>
      <c r="EZ75" s="17"/>
      <c r="FA75" s="17"/>
      <c r="FB75" s="17"/>
      <c r="FC75" s="17"/>
      <c r="FD75" s="17"/>
      <c r="FE75" s="17"/>
      <c r="FF75" s="17"/>
      <c r="FG75" s="17"/>
      <c r="FH75" s="17"/>
      <c r="FI75" s="17"/>
      <c r="FJ75" s="17"/>
      <c r="FK75" s="17"/>
      <c r="FL75" s="17"/>
      <c r="FM75" s="17"/>
      <c r="FN75" s="17"/>
      <c r="FO75" s="17"/>
      <c r="FP75" s="17"/>
      <c r="FQ75" s="17"/>
      <c r="FR75" s="17"/>
      <c r="FS75" s="17"/>
      <c r="FT75" s="17"/>
      <c r="FU75" s="17"/>
      <c r="FV75" s="17"/>
      <c r="FW75" s="17"/>
      <c r="FX75" s="17"/>
      <c r="FY75" s="17"/>
      <c r="FZ75" s="17"/>
      <c r="GA75" s="17"/>
      <c r="GB75" s="17"/>
      <c r="GC75" s="17"/>
      <c r="GD75" s="17"/>
      <c r="GE75" s="17"/>
      <c r="GF75" s="17"/>
      <c r="GG75" s="17"/>
      <c r="GH75" s="17"/>
      <c r="GI75" s="17"/>
      <c r="GJ75" s="17"/>
      <c r="GK75" s="17"/>
      <c r="GL75" s="17"/>
      <c r="GM75" s="17"/>
      <c r="GN75" s="17"/>
      <c r="GO75" s="17"/>
      <c r="GP75" s="17"/>
      <c r="GQ75" s="17"/>
      <c r="GR75" s="17"/>
      <c r="GS75" s="17"/>
      <c r="GT75" s="17"/>
      <c r="GU75" s="17"/>
      <c r="GV75" s="17"/>
      <c r="GW75" s="17"/>
      <c r="GX75" s="17"/>
      <c r="GY75" s="17"/>
      <c r="GZ75" s="17"/>
      <c r="HA75" s="17"/>
      <c r="HB75" s="17"/>
      <c r="HC75" s="17"/>
      <c r="HD75" s="17"/>
      <c r="HE75" s="17"/>
      <c r="HF75" s="17"/>
      <c r="HG75" s="17"/>
      <c r="HH75" s="17"/>
      <c r="HI75" s="17"/>
      <c r="HJ75" s="17"/>
      <c r="HK75" s="17"/>
      <c r="HL75" s="17"/>
      <c r="HM75" s="17"/>
      <c r="HN75" s="17"/>
    </row>
    <row r="76" spans="1:222" s="34" customFormat="1" ht="18.75" customHeight="1">
      <c r="A76" s="3" t="s">
        <v>3</v>
      </c>
      <c r="B76" s="3"/>
      <c r="C76" s="5">
        <f>'SJR 215.45'!$B$13</f>
        <v>41102</v>
      </c>
      <c r="D76" s="8">
        <f>'SJR 215.45'!$C$13</f>
        <v>0.68008101851851854</v>
      </c>
      <c r="E76" s="10">
        <f>'SJR 215.45'!$D$13</f>
        <v>0.11999999999999034</v>
      </c>
      <c r="F76" s="10">
        <f>'SJR 215.45'!$E$13</f>
        <v>7.4089999999999998</v>
      </c>
      <c r="G76" s="10">
        <f>E76/F76</f>
        <v>1.6196517748682727E-2</v>
      </c>
      <c r="H76" s="10">
        <f>'SJR 215.45'!F$13</f>
        <v>6.1699999999998454</v>
      </c>
      <c r="I76" s="10">
        <f>'SJR 215.45'!G$13</f>
        <v>86.99</v>
      </c>
      <c r="J76" s="31">
        <f>'SJR 215.45'!H$13</f>
        <v>86.87</v>
      </c>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7"/>
      <c r="EV76" s="17"/>
      <c r="EW76" s="17"/>
      <c r="EX76" s="17"/>
      <c r="EY76" s="17"/>
      <c r="EZ76" s="17"/>
      <c r="FA76" s="17"/>
      <c r="FB76" s="17"/>
      <c r="FC76" s="17"/>
      <c r="FD76" s="17"/>
      <c r="FE76" s="17"/>
      <c r="FF76" s="17"/>
      <c r="FG76" s="17"/>
      <c r="FH76" s="17"/>
      <c r="FI76" s="17"/>
      <c r="FJ76" s="17"/>
      <c r="FK76" s="17"/>
      <c r="FL76" s="17"/>
      <c r="FM76" s="17"/>
      <c r="FN76" s="17"/>
      <c r="FO76" s="17"/>
      <c r="FP76" s="17"/>
      <c r="FQ76" s="17"/>
      <c r="FR76" s="17"/>
      <c r="FS76" s="17"/>
      <c r="FT76" s="17"/>
      <c r="FU76" s="17"/>
      <c r="FV76" s="17"/>
      <c r="FW76" s="17"/>
      <c r="FX76" s="17"/>
      <c r="FY76" s="17"/>
      <c r="FZ76" s="17"/>
      <c r="GA76" s="17"/>
      <c r="GB76" s="17"/>
      <c r="GC76" s="17"/>
      <c r="GD76" s="17"/>
      <c r="GE76" s="17"/>
      <c r="GF76" s="17"/>
      <c r="GG76" s="17"/>
      <c r="GH76" s="17"/>
      <c r="GI76" s="17"/>
      <c r="GJ76" s="17"/>
      <c r="GK76" s="17"/>
      <c r="GL76" s="17"/>
      <c r="GM76" s="17"/>
      <c r="GN76" s="17"/>
      <c r="GO76" s="17"/>
      <c r="GP76" s="17"/>
      <c r="GQ76" s="17"/>
      <c r="GR76" s="17"/>
      <c r="GS76" s="17"/>
      <c r="GT76" s="17"/>
      <c r="GU76" s="17"/>
      <c r="GV76" s="17"/>
      <c r="GW76" s="17"/>
      <c r="GX76" s="17"/>
      <c r="GY76" s="17"/>
      <c r="GZ76" s="17"/>
      <c r="HA76" s="17"/>
      <c r="HB76" s="17"/>
      <c r="HC76" s="17"/>
      <c r="HD76" s="17"/>
      <c r="HE76" s="17"/>
      <c r="HF76" s="17"/>
      <c r="HG76" s="17"/>
      <c r="HH76" s="17"/>
      <c r="HI76" s="17"/>
      <c r="HJ76" s="17"/>
      <c r="HK76" s="17"/>
      <c r="HL76" s="17"/>
      <c r="HM76" s="17"/>
      <c r="HN76" s="17"/>
    </row>
    <row r="77" spans="1:222" s="34" customFormat="1" ht="15.75" customHeight="1">
      <c r="A77" s="3" t="s">
        <v>42</v>
      </c>
      <c r="B77" s="3"/>
      <c r="C77" s="5">
        <f>'sjr193.24_"opt1"'!B$3</f>
        <v>41109</v>
      </c>
      <c r="D77" s="8">
        <f>'sjr193.24_"opt1"'!C$3</f>
        <v>0.63908564814814817</v>
      </c>
      <c r="E77" s="10">
        <f>'sjr193.24_"opt1"'!D$3</f>
        <v>0.53000000000000114</v>
      </c>
      <c r="F77" s="10">
        <f>'sjr193.24_"opt1"'!E$3</f>
        <v>7.1320000000000006</v>
      </c>
      <c r="G77" s="10">
        <f>E77/F77</f>
        <v>7.4312955692652991E-2</v>
      </c>
      <c r="H77" s="10">
        <f>'sjr193.24_"opt1"'!F$3</f>
        <v>3.8000000000000682</v>
      </c>
      <c r="I77" s="10">
        <f>'sjr193.24_"opt1"'!G$3</f>
        <v>81.349999999999994</v>
      </c>
      <c r="J77" s="31">
        <f>'sjr193.24_"opt1"'!H$3</f>
        <v>80.819999999999993</v>
      </c>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c r="DE77" s="17"/>
      <c r="DF77" s="17"/>
      <c r="DG77" s="17"/>
      <c r="DH77" s="17"/>
      <c r="DI77" s="17"/>
      <c r="DJ77" s="17"/>
      <c r="DK77" s="17"/>
      <c r="DL77" s="17"/>
      <c r="DM77" s="17"/>
      <c r="DN77" s="17"/>
      <c r="DO77" s="17"/>
      <c r="DP77" s="17"/>
      <c r="DQ77" s="17"/>
      <c r="DR77" s="17"/>
      <c r="DS77" s="17"/>
      <c r="DT77" s="17"/>
      <c r="DU77" s="17"/>
      <c r="DV77" s="17"/>
      <c r="DW77" s="17"/>
      <c r="DX77" s="17"/>
      <c r="DY77" s="17"/>
      <c r="DZ77" s="17"/>
      <c r="EA77" s="17"/>
      <c r="EB77" s="17"/>
      <c r="EC77" s="17"/>
      <c r="ED77" s="17"/>
      <c r="EE77" s="17"/>
      <c r="EF77" s="17"/>
      <c r="EG77" s="17"/>
      <c r="EH77" s="17"/>
      <c r="EI77" s="17"/>
      <c r="EJ77" s="17"/>
      <c r="EK77" s="17"/>
      <c r="EL77" s="17"/>
      <c r="EM77" s="17"/>
      <c r="EN77" s="17"/>
      <c r="EO77" s="17"/>
      <c r="EP77" s="17"/>
      <c r="EQ77" s="17"/>
      <c r="ER77" s="17"/>
      <c r="ES77" s="17"/>
      <c r="ET77" s="17"/>
      <c r="EU77" s="17"/>
      <c r="EV77" s="17"/>
      <c r="EW77" s="17"/>
      <c r="EX77" s="17"/>
      <c r="EY77" s="17"/>
      <c r="EZ77" s="17"/>
      <c r="FA77" s="17"/>
      <c r="FB77" s="17"/>
      <c r="FC77" s="17"/>
      <c r="FD77" s="17"/>
      <c r="FE77" s="17"/>
      <c r="FF77" s="17"/>
      <c r="FG77" s="17"/>
      <c r="FH77" s="17"/>
      <c r="FI77" s="17"/>
      <c r="FJ77" s="17"/>
      <c r="FK77" s="17"/>
      <c r="FL77" s="17"/>
      <c r="FM77" s="17"/>
      <c r="FN77" s="17"/>
      <c r="FO77" s="17"/>
      <c r="FP77" s="17"/>
      <c r="FQ77" s="17"/>
      <c r="FR77" s="17"/>
      <c r="FS77" s="17"/>
      <c r="FT77" s="17"/>
      <c r="FU77" s="17"/>
      <c r="FV77" s="17"/>
      <c r="FW77" s="17"/>
      <c r="FX77" s="17"/>
      <c r="FY77" s="17"/>
      <c r="FZ77" s="17"/>
      <c r="GA77" s="17"/>
      <c r="GB77" s="17"/>
      <c r="GC77" s="17"/>
      <c r="GD77" s="17"/>
      <c r="GE77" s="17"/>
      <c r="GF77" s="17"/>
      <c r="GG77" s="17"/>
      <c r="GH77" s="17"/>
      <c r="GI77" s="17"/>
      <c r="GJ77" s="17"/>
      <c r="GK77" s="17"/>
      <c r="GL77" s="17"/>
      <c r="GM77" s="17"/>
      <c r="GN77" s="17"/>
      <c r="GO77" s="17"/>
      <c r="GP77" s="17"/>
      <c r="GQ77" s="17"/>
      <c r="GR77" s="17"/>
      <c r="GS77" s="17"/>
      <c r="GT77" s="17"/>
      <c r="GU77" s="17"/>
      <c r="GV77" s="17"/>
      <c r="GW77" s="17"/>
      <c r="GX77" s="17"/>
      <c r="GY77" s="17"/>
      <c r="GZ77" s="17"/>
      <c r="HA77" s="17"/>
      <c r="HB77" s="17"/>
      <c r="HC77" s="17"/>
      <c r="HD77" s="17"/>
      <c r="HE77" s="17"/>
      <c r="HF77" s="17"/>
      <c r="HG77" s="17"/>
      <c r="HH77" s="17"/>
      <c r="HI77" s="17"/>
      <c r="HJ77" s="17"/>
      <c r="HK77" s="17"/>
      <c r="HL77" s="17"/>
      <c r="HM77" s="17"/>
      <c r="HN77" s="17"/>
    </row>
    <row r="78" spans="1:222">
      <c r="A78" s="3" t="s">
        <v>31</v>
      </c>
      <c r="B78" s="3"/>
      <c r="C78" s="5">
        <f>'sjr195.5_"opt2dwn"'!C2</f>
        <v>41110</v>
      </c>
      <c r="D78" s="8">
        <f>'sjr195.5_"opt2dwn"'!D2</f>
        <v>0.57679398148148142</v>
      </c>
      <c r="E78" s="10">
        <f>'sjr195.5_"opt2dwn"'!E2</f>
        <v>6.0000000000002274E-2</v>
      </c>
      <c r="F78" s="10">
        <f>'sjr195.5_"opt2dwn"'!F2</f>
        <v>2.2509999999999999</v>
      </c>
      <c r="G78" s="10">
        <f>E78/F78</f>
        <v>2.6654820079965471E-2</v>
      </c>
      <c r="H78" s="10">
        <f>'sjr195.5_"opt2dwn"'!G2</f>
        <v>1</v>
      </c>
      <c r="I78" s="10">
        <f>'sjr195.5_"opt2dwn"'!H2</f>
        <v>79.87</v>
      </c>
      <c r="J78" s="29">
        <f>'sjr195.5_"opt2dwn"'!I2</f>
        <v>79.81</v>
      </c>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c r="DE78" s="17"/>
      <c r="DF78" s="17"/>
      <c r="DG78" s="17"/>
      <c r="DH78" s="17"/>
      <c r="DI78" s="17"/>
      <c r="DJ78" s="17"/>
      <c r="DK78" s="17"/>
      <c r="DL78" s="17"/>
      <c r="DM78" s="17"/>
      <c r="DN78" s="17"/>
      <c r="DO78" s="17"/>
      <c r="DP78" s="17"/>
      <c r="DQ78" s="17"/>
      <c r="DR78" s="17"/>
      <c r="DS78" s="17"/>
      <c r="DT78" s="17"/>
      <c r="DU78" s="17"/>
      <c r="DV78" s="17"/>
      <c r="DW78" s="17"/>
      <c r="DX78" s="17"/>
      <c r="DY78" s="17"/>
      <c r="DZ78" s="17"/>
      <c r="EA78" s="17"/>
      <c r="EB78" s="17"/>
      <c r="EC78" s="17"/>
      <c r="ED78" s="17"/>
      <c r="EE78" s="17"/>
      <c r="EF78" s="17"/>
      <c r="EG78" s="17"/>
      <c r="EH78" s="17"/>
      <c r="EI78" s="17"/>
      <c r="EJ78" s="17"/>
      <c r="EK78" s="17"/>
      <c r="EL78" s="17"/>
      <c r="EM78" s="17"/>
      <c r="EN78" s="17"/>
      <c r="EO78" s="17"/>
      <c r="EP78" s="17"/>
      <c r="EQ78" s="17"/>
      <c r="ER78" s="17"/>
      <c r="ES78" s="17"/>
      <c r="ET78" s="17"/>
      <c r="EU78" s="17"/>
      <c r="EV78" s="17"/>
      <c r="EW78" s="17"/>
      <c r="EX78" s="17"/>
      <c r="EY78" s="17"/>
      <c r="EZ78" s="17"/>
      <c r="FA78" s="17"/>
      <c r="FB78" s="17"/>
      <c r="FC78" s="17"/>
      <c r="FD78" s="17"/>
      <c r="FE78" s="17"/>
      <c r="FF78" s="17"/>
      <c r="FG78" s="17"/>
      <c r="FH78" s="17"/>
      <c r="FI78" s="17"/>
      <c r="FJ78" s="17"/>
      <c r="FK78" s="17"/>
      <c r="FL78" s="17"/>
      <c r="FM78" s="17"/>
      <c r="FN78" s="17"/>
      <c r="FO78" s="17"/>
      <c r="FP78" s="17"/>
      <c r="FQ78" s="17"/>
      <c r="FR78" s="17"/>
      <c r="FS78" s="17"/>
      <c r="FT78" s="17"/>
      <c r="FU78" s="17"/>
      <c r="FV78" s="17"/>
      <c r="FW78" s="17"/>
      <c r="FX78" s="17"/>
      <c r="FY78" s="17"/>
      <c r="FZ78" s="17"/>
      <c r="GA78" s="17"/>
      <c r="GB78" s="17"/>
      <c r="GC78" s="17"/>
      <c r="GD78" s="17"/>
      <c r="GE78" s="17"/>
      <c r="GF78" s="17"/>
      <c r="GG78" s="17"/>
      <c r="GH78" s="17"/>
      <c r="GI78" s="17"/>
      <c r="GJ78" s="17"/>
      <c r="GK78" s="17"/>
      <c r="GL78" s="17"/>
      <c r="GM78" s="17"/>
      <c r="GN78" s="17"/>
      <c r="GO78" s="17"/>
      <c r="GP78" s="17"/>
      <c r="GQ78" s="17"/>
      <c r="GR78" s="17"/>
      <c r="GS78" s="17"/>
      <c r="GT78" s="17"/>
      <c r="GU78" s="17"/>
      <c r="GV78" s="17"/>
      <c r="GW78" s="17"/>
      <c r="GX78" s="17"/>
      <c r="GY78" s="17"/>
      <c r="GZ78" s="17"/>
      <c r="HA78" s="17"/>
      <c r="HB78" s="17"/>
      <c r="HC78" s="17"/>
      <c r="HD78" s="17"/>
      <c r="HE78" s="17"/>
      <c r="HF78" s="17"/>
      <c r="HG78" s="17"/>
      <c r="HH78" s="17"/>
      <c r="HI78" s="17"/>
      <c r="HJ78" s="17"/>
      <c r="HK78" s="17"/>
      <c r="HL78" s="17"/>
      <c r="HM78" s="17"/>
      <c r="HN78" s="17"/>
    </row>
    <row r="79" spans="1:222">
      <c r="A79" s="32" t="s">
        <v>84</v>
      </c>
      <c r="B79" s="32" t="s">
        <v>357</v>
      </c>
      <c r="C79" s="33"/>
      <c r="D79" s="36"/>
      <c r="E79" s="35"/>
      <c r="F79" s="35"/>
      <c r="G79" s="35"/>
      <c r="H79" s="35"/>
      <c r="I79" s="35"/>
      <c r="J79" s="35"/>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c r="DE79" s="17"/>
      <c r="DF79" s="17"/>
      <c r="DG79" s="17"/>
      <c r="DH79" s="17"/>
      <c r="DI79" s="17"/>
      <c r="DJ79" s="17"/>
      <c r="DK79" s="17"/>
      <c r="DL79" s="17"/>
      <c r="DM79" s="17"/>
      <c r="DN79" s="17"/>
      <c r="DO79" s="17"/>
      <c r="DP79" s="17"/>
      <c r="DQ79" s="17"/>
      <c r="DR79" s="17"/>
      <c r="DS79" s="17"/>
      <c r="DT79" s="17"/>
      <c r="DU79" s="17"/>
      <c r="DV79" s="17"/>
      <c r="DW79" s="17"/>
      <c r="DX79" s="17"/>
      <c r="DY79" s="17"/>
      <c r="DZ79" s="17"/>
      <c r="EA79" s="17"/>
      <c r="EB79" s="17"/>
      <c r="EC79" s="17"/>
      <c r="ED79" s="17"/>
      <c r="EE79" s="17"/>
      <c r="EF79" s="17"/>
      <c r="EG79" s="17"/>
      <c r="EH79" s="17"/>
      <c r="EI79" s="17"/>
      <c r="EJ79" s="17"/>
      <c r="EK79" s="17"/>
      <c r="EL79" s="17"/>
      <c r="EM79" s="17"/>
      <c r="EN79" s="17"/>
      <c r="EO79" s="17"/>
      <c r="EP79" s="17"/>
      <c r="EQ79" s="17"/>
      <c r="ER79" s="17"/>
      <c r="ES79" s="17"/>
      <c r="ET79" s="17"/>
      <c r="EU79" s="17"/>
      <c r="EV79" s="17"/>
      <c r="EW79" s="17"/>
      <c r="EX79" s="17"/>
      <c r="EY79" s="17"/>
      <c r="EZ79" s="17"/>
      <c r="FA79" s="17"/>
      <c r="FB79" s="17"/>
      <c r="FC79" s="17"/>
      <c r="FD79" s="17"/>
      <c r="FE79" s="17"/>
      <c r="FF79" s="17"/>
      <c r="FG79" s="17"/>
      <c r="FH79" s="17"/>
      <c r="FI79" s="17"/>
      <c r="FJ79" s="17"/>
      <c r="FK79" s="17"/>
      <c r="FL79" s="17"/>
      <c r="FM79" s="17"/>
      <c r="FN79" s="17"/>
      <c r="FO79" s="17"/>
      <c r="FP79" s="17"/>
      <c r="FQ79" s="17"/>
      <c r="FR79" s="17"/>
      <c r="FS79" s="17"/>
      <c r="FT79" s="17"/>
      <c r="FU79" s="17"/>
      <c r="FV79" s="17"/>
      <c r="FW79" s="17"/>
      <c r="FX79" s="17"/>
      <c r="FY79" s="17"/>
      <c r="FZ79" s="17"/>
      <c r="GA79" s="17"/>
      <c r="GB79" s="17"/>
      <c r="GC79" s="17"/>
      <c r="GD79" s="17"/>
      <c r="GE79" s="17"/>
      <c r="GF79" s="17"/>
      <c r="GG79" s="17"/>
      <c r="GH79" s="17"/>
      <c r="GI79" s="17"/>
      <c r="GJ79" s="17"/>
      <c r="GK79" s="17"/>
      <c r="GL79" s="17"/>
      <c r="GM79" s="17"/>
      <c r="GN79" s="17"/>
      <c r="GO79" s="17"/>
      <c r="GP79" s="17"/>
      <c r="GQ79" s="17"/>
      <c r="GR79" s="17"/>
      <c r="GS79" s="17"/>
      <c r="GT79" s="17"/>
      <c r="GU79" s="17"/>
      <c r="GV79" s="17"/>
      <c r="GW79" s="17"/>
      <c r="GX79" s="17"/>
      <c r="GY79" s="17"/>
      <c r="GZ79" s="17"/>
      <c r="HA79" s="17"/>
      <c r="HB79" s="17"/>
      <c r="HC79" s="17"/>
      <c r="HD79" s="17"/>
      <c r="HE79" s="17"/>
      <c r="HF79" s="17"/>
      <c r="HG79" s="17"/>
      <c r="HH79" s="17"/>
      <c r="HI79" s="17"/>
      <c r="HJ79" s="17"/>
      <c r="HK79" s="17"/>
      <c r="HL79" s="17"/>
      <c r="HM79" s="17"/>
      <c r="HN79" s="17"/>
    </row>
    <row r="80" spans="1:222">
      <c r="A80" s="32" t="s">
        <v>83</v>
      </c>
      <c r="B80" s="32" t="s">
        <v>356</v>
      </c>
      <c r="C80" s="34"/>
      <c r="D80" s="36"/>
      <c r="E80" s="35"/>
      <c r="F80" s="35"/>
      <c r="G80" s="35"/>
      <c r="H80" s="35"/>
      <c r="I80" s="35"/>
      <c r="J80" s="35"/>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c r="DE80" s="17"/>
      <c r="DF80" s="17"/>
      <c r="DG80" s="17"/>
      <c r="DH80" s="17"/>
      <c r="DI80" s="17"/>
      <c r="DJ80" s="17"/>
      <c r="DK80" s="17"/>
      <c r="DL80" s="17"/>
      <c r="DM80" s="17"/>
      <c r="DN80" s="17"/>
      <c r="DO80" s="17"/>
      <c r="DP80" s="17"/>
      <c r="DQ80" s="17"/>
      <c r="DR80" s="17"/>
      <c r="DS80" s="17"/>
      <c r="DT80" s="17"/>
      <c r="DU80" s="17"/>
      <c r="DV80" s="17"/>
      <c r="DW80" s="17"/>
      <c r="DX80" s="17"/>
      <c r="DY80" s="17"/>
      <c r="DZ80" s="17"/>
      <c r="EA80" s="17"/>
      <c r="EB80" s="17"/>
      <c r="EC80" s="17"/>
      <c r="ED80" s="17"/>
      <c r="EE80" s="17"/>
      <c r="EF80" s="17"/>
      <c r="EG80" s="17"/>
      <c r="EH80" s="17"/>
      <c r="EI80" s="17"/>
      <c r="EJ80" s="17"/>
      <c r="EK80" s="17"/>
      <c r="EL80" s="17"/>
      <c r="EM80" s="17"/>
      <c r="EN80" s="17"/>
      <c r="EO80" s="17"/>
      <c r="EP80" s="17"/>
      <c r="EQ80" s="17"/>
      <c r="ER80" s="17"/>
      <c r="ES80" s="17"/>
      <c r="ET80" s="17"/>
      <c r="EU80" s="17"/>
      <c r="EV80" s="17"/>
      <c r="EW80" s="17"/>
      <c r="EX80" s="17"/>
      <c r="EY80" s="17"/>
      <c r="EZ80" s="17"/>
      <c r="FA80" s="17"/>
      <c r="FB80" s="17"/>
      <c r="FC80" s="17"/>
      <c r="FD80" s="17"/>
      <c r="FE80" s="17"/>
      <c r="FF80" s="17"/>
      <c r="FG80" s="17"/>
      <c r="FH80" s="17"/>
      <c r="FI80" s="17"/>
      <c r="FJ80" s="17"/>
      <c r="FK80" s="17"/>
      <c r="FL80" s="17"/>
      <c r="FM80" s="17"/>
      <c r="FN80" s="17"/>
      <c r="FO80" s="17"/>
      <c r="FP80" s="17"/>
      <c r="FQ80" s="17"/>
      <c r="FR80" s="17"/>
      <c r="FS80" s="17"/>
      <c r="FT80" s="17"/>
      <c r="FU80" s="17"/>
      <c r="FV80" s="17"/>
      <c r="FW80" s="17"/>
      <c r="FX80" s="17"/>
      <c r="FY80" s="17"/>
      <c r="FZ80" s="17"/>
      <c r="GA80" s="17"/>
      <c r="GB80" s="17"/>
      <c r="GC80" s="17"/>
      <c r="GD80" s="17"/>
      <c r="GE80" s="17"/>
      <c r="GF80" s="17"/>
      <c r="GG80" s="17"/>
      <c r="GH80" s="17"/>
      <c r="GI80" s="17"/>
      <c r="GJ80" s="17"/>
      <c r="GK80" s="17"/>
      <c r="GL80" s="17"/>
      <c r="GM80" s="17"/>
      <c r="GN80" s="17"/>
      <c r="GO80" s="17"/>
      <c r="GP80" s="17"/>
      <c r="GQ80" s="17"/>
      <c r="GR80" s="17"/>
      <c r="GS80" s="17"/>
      <c r="GT80" s="17"/>
      <c r="GU80" s="17"/>
      <c r="GV80" s="17"/>
      <c r="GW80" s="17"/>
      <c r="GX80" s="17"/>
      <c r="GY80" s="17"/>
      <c r="GZ80" s="17"/>
      <c r="HA80" s="17"/>
      <c r="HB80" s="17"/>
      <c r="HC80" s="17"/>
      <c r="HD80" s="17"/>
      <c r="HE80" s="17"/>
      <c r="HF80" s="17"/>
      <c r="HG80" s="17"/>
      <c r="HH80" s="17"/>
      <c r="HI80" s="17"/>
      <c r="HJ80" s="17"/>
      <c r="HK80" s="17"/>
      <c r="HL80" s="17"/>
      <c r="HM80" s="17"/>
      <c r="HN80" s="17"/>
    </row>
    <row r="81" spans="1:222" ht="60">
      <c r="A81" s="32" t="s">
        <v>72</v>
      </c>
      <c r="B81" s="37" t="s">
        <v>364</v>
      </c>
      <c r="C81" s="34"/>
      <c r="D81" s="36"/>
      <c r="E81" s="35"/>
      <c r="F81" s="35"/>
      <c r="G81" s="35"/>
      <c r="H81" s="35"/>
      <c r="I81" s="35"/>
      <c r="J81" s="35"/>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c r="DE81" s="17"/>
      <c r="DF81" s="17"/>
      <c r="DG81" s="17"/>
      <c r="DH81" s="17"/>
      <c r="DI81" s="17"/>
      <c r="DJ81" s="17"/>
      <c r="DK81" s="17"/>
      <c r="DL81" s="17"/>
      <c r="DM81" s="17"/>
      <c r="DN81" s="17"/>
      <c r="DO81" s="17"/>
      <c r="DP81" s="17"/>
      <c r="DQ81" s="17"/>
      <c r="DR81" s="17"/>
      <c r="DS81" s="17"/>
      <c r="DT81" s="17"/>
      <c r="DU81" s="17"/>
      <c r="DV81" s="17"/>
      <c r="DW81" s="17"/>
      <c r="DX81" s="17"/>
      <c r="DY81" s="17"/>
      <c r="DZ81" s="17"/>
      <c r="EA81" s="17"/>
      <c r="EB81" s="17"/>
      <c r="EC81" s="17"/>
      <c r="ED81" s="17"/>
      <c r="EE81" s="17"/>
      <c r="EF81" s="17"/>
      <c r="EG81" s="17"/>
      <c r="EH81" s="17"/>
      <c r="EI81" s="17"/>
      <c r="EJ81" s="17"/>
      <c r="EK81" s="17"/>
      <c r="EL81" s="17"/>
      <c r="EM81" s="17"/>
      <c r="EN81" s="17"/>
      <c r="EO81" s="17"/>
      <c r="EP81" s="17"/>
      <c r="EQ81" s="17"/>
      <c r="ER81" s="17"/>
      <c r="ES81" s="17"/>
      <c r="ET81" s="17"/>
      <c r="EU81" s="17"/>
      <c r="EV81" s="17"/>
      <c r="EW81" s="17"/>
      <c r="EX81" s="17"/>
      <c r="EY81" s="17"/>
      <c r="EZ81" s="17"/>
      <c r="FA81" s="17"/>
      <c r="FB81" s="17"/>
      <c r="FC81" s="17"/>
      <c r="FD81" s="17"/>
      <c r="FE81" s="17"/>
      <c r="FF81" s="17"/>
      <c r="FG81" s="17"/>
      <c r="FH81" s="17"/>
      <c r="FI81" s="17"/>
      <c r="FJ81" s="17"/>
      <c r="FK81" s="17"/>
      <c r="FL81" s="17"/>
      <c r="FM81" s="17"/>
      <c r="FN81" s="17"/>
      <c r="FO81" s="17"/>
      <c r="FP81" s="17"/>
      <c r="FQ81" s="17"/>
      <c r="FR81" s="17"/>
      <c r="FS81" s="17"/>
      <c r="FT81" s="17"/>
      <c r="FU81" s="17"/>
      <c r="FV81" s="17"/>
      <c r="FW81" s="17"/>
      <c r="FX81" s="17"/>
      <c r="FY81" s="17"/>
      <c r="FZ81" s="17"/>
      <c r="GA81" s="17"/>
      <c r="GB81" s="17"/>
      <c r="GC81" s="17"/>
      <c r="GD81" s="17"/>
      <c r="GE81" s="17"/>
      <c r="GF81" s="17"/>
      <c r="GG81" s="17"/>
      <c r="GH81" s="17"/>
      <c r="GI81" s="17"/>
      <c r="GJ81" s="17"/>
      <c r="GK81" s="17"/>
      <c r="GL81" s="17"/>
      <c r="GM81" s="17"/>
      <c r="GN81" s="17"/>
      <c r="GO81" s="17"/>
      <c r="GP81" s="17"/>
      <c r="GQ81" s="17"/>
      <c r="GR81" s="17"/>
      <c r="GS81" s="17"/>
      <c r="GT81" s="17"/>
      <c r="GU81" s="17"/>
      <c r="GV81" s="17"/>
      <c r="GW81" s="17"/>
      <c r="GX81" s="17"/>
      <c r="GY81" s="17"/>
      <c r="GZ81" s="17"/>
      <c r="HA81" s="17"/>
      <c r="HB81" s="17"/>
      <c r="HC81" s="17"/>
      <c r="HD81" s="17"/>
      <c r="HE81" s="17"/>
      <c r="HF81" s="17"/>
      <c r="HG81" s="17"/>
      <c r="HH81" s="17"/>
      <c r="HI81" s="17"/>
      <c r="HJ81" s="17"/>
      <c r="HK81" s="17"/>
      <c r="HL81" s="17"/>
      <c r="HM81" s="17"/>
      <c r="HN81" s="17"/>
    </row>
    <row r="82" spans="1:222" ht="75">
      <c r="A82" s="32" t="s">
        <v>67</v>
      </c>
      <c r="B82" s="37" t="s">
        <v>365</v>
      </c>
      <c r="C82" s="34"/>
      <c r="D82" s="36"/>
      <c r="E82" s="35"/>
      <c r="F82" s="35"/>
      <c r="G82" s="35"/>
      <c r="H82" s="35"/>
      <c r="I82" s="35"/>
      <c r="J82" s="35"/>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c r="DE82" s="17"/>
      <c r="DF82" s="17"/>
      <c r="DG82" s="17"/>
      <c r="DH82" s="17"/>
      <c r="DI82" s="17"/>
      <c r="DJ82" s="17"/>
      <c r="DK82" s="17"/>
      <c r="DL82" s="17"/>
      <c r="DM82" s="17"/>
      <c r="DN82" s="17"/>
      <c r="DO82" s="17"/>
      <c r="DP82" s="17"/>
      <c r="DQ82" s="17"/>
      <c r="DR82" s="17"/>
      <c r="DS82" s="17"/>
      <c r="DT82" s="17"/>
      <c r="DU82" s="17"/>
      <c r="DV82" s="17"/>
      <c r="DW82" s="17"/>
      <c r="DX82" s="17"/>
      <c r="DY82" s="17"/>
      <c r="DZ82" s="17"/>
      <c r="EA82" s="17"/>
      <c r="EB82" s="17"/>
      <c r="EC82" s="17"/>
      <c r="ED82" s="17"/>
      <c r="EE82" s="17"/>
      <c r="EF82" s="17"/>
      <c r="EG82" s="17"/>
      <c r="EH82" s="17"/>
      <c r="EI82" s="17"/>
      <c r="EJ82" s="17"/>
      <c r="EK82" s="17"/>
      <c r="EL82" s="17"/>
      <c r="EM82" s="17"/>
      <c r="EN82" s="17"/>
      <c r="EO82" s="17"/>
      <c r="EP82" s="17"/>
      <c r="EQ82" s="17"/>
      <c r="ER82" s="17"/>
      <c r="ES82" s="17"/>
      <c r="ET82" s="17"/>
      <c r="EU82" s="17"/>
      <c r="EV82" s="17"/>
      <c r="EW82" s="17"/>
      <c r="EX82" s="17"/>
      <c r="EY82" s="17"/>
      <c r="EZ82" s="17"/>
      <c r="FA82" s="17"/>
      <c r="FB82" s="17"/>
      <c r="FC82" s="17"/>
      <c r="FD82" s="17"/>
      <c r="FE82" s="17"/>
      <c r="FF82" s="17"/>
      <c r="FG82" s="17"/>
      <c r="FH82" s="17"/>
      <c r="FI82" s="17"/>
      <c r="FJ82" s="17"/>
      <c r="FK82" s="17"/>
      <c r="FL82" s="17"/>
      <c r="FM82" s="17"/>
      <c r="FN82" s="17"/>
      <c r="FO82" s="17"/>
      <c r="FP82" s="17"/>
      <c r="FQ82" s="17"/>
      <c r="FR82" s="17"/>
      <c r="FS82" s="17"/>
      <c r="FT82" s="17"/>
      <c r="FU82" s="17"/>
      <c r="FV82" s="17"/>
      <c r="FW82" s="17"/>
      <c r="FX82" s="17"/>
      <c r="FY82" s="17"/>
      <c r="FZ82" s="17"/>
      <c r="GA82" s="17"/>
      <c r="GB82" s="17"/>
      <c r="GC82" s="17"/>
      <c r="GD82" s="17"/>
      <c r="GE82" s="17"/>
      <c r="GF82" s="17"/>
      <c r="GG82" s="17"/>
      <c r="GH82" s="17"/>
      <c r="GI82" s="17"/>
      <c r="GJ82" s="17"/>
      <c r="GK82" s="17"/>
      <c r="GL82" s="17"/>
      <c r="GM82" s="17"/>
      <c r="GN82" s="17"/>
      <c r="GO82" s="17"/>
      <c r="GP82" s="17"/>
      <c r="GQ82" s="17"/>
      <c r="GR82" s="17"/>
      <c r="GS82" s="17"/>
      <c r="GT82" s="17"/>
      <c r="GU82" s="17"/>
      <c r="GV82" s="17"/>
      <c r="GW82" s="17"/>
      <c r="GX82" s="17"/>
      <c r="GY82" s="17"/>
      <c r="GZ82" s="17"/>
      <c r="HA82" s="17"/>
      <c r="HB82" s="17"/>
      <c r="HC82" s="17"/>
      <c r="HD82" s="17"/>
      <c r="HE82" s="17"/>
      <c r="HF82" s="17"/>
      <c r="HG82" s="17"/>
      <c r="HH82" s="17"/>
      <c r="HI82" s="17"/>
      <c r="HJ82" s="17"/>
      <c r="HK82" s="17"/>
      <c r="HL82" s="17"/>
      <c r="HM82" s="17"/>
      <c r="HN82" s="17"/>
    </row>
    <row r="83" spans="1:222">
      <c r="A83" s="32" t="s">
        <v>56</v>
      </c>
      <c r="B83" s="32" t="s">
        <v>355</v>
      </c>
      <c r="C83" s="34"/>
      <c r="D83" s="36"/>
      <c r="E83" s="35"/>
      <c r="F83" s="35"/>
      <c r="G83" s="35"/>
      <c r="H83" s="35"/>
      <c r="I83" s="35"/>
      <c r="J83" s="35"/>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c r="DE83" s="17"/>
      <c r="DF83" s="17"/>
      <c r="DG83" s="17"/>
      <c r="DH83" s="17"/>
      <c r="DI83" s="17"/>
      <c r="DJ83" s="17"/>
      <c r="DK83" s="17"/>
      <c r="DL83" s="17"/>
      <c r="DM83" s="17"/>
      <c r="DN83" s="17"/>
      <c r="DO83" s="17"/>
      <c r="DP83" s="17"/>
      <c r="DQ83" s="17"/>
      <c r="DR83" s="17"/>
      <c r="DS83" s="17"/>
      <c r="DT83" s="17"/>
      <c r="DU83" s="17"/>
      <c r="DV83" s="17"/>
      <c r="DW83" s="17"/>
      <c r="DX83" s="17"/>
      <c r="DY83" s="17"/>
      <c r="DZ83" s="17"/>
      <c r="EA83" s="17"/>
      <c r="EB83" s="17"/>
      <c r="EC83" s="17"/>
      <c r="ED83" s="17"/>
      <c r="EE83" s="17"/>
      <c r="EF83" s="17"/>
      <c r="EG83" s="17"/>
      <c r="EH83" s="17"/>
      <c r="EI83" s="17"/>
      <c r="EJ83" s="17"/>
      <c r="EK83" s="17"/>
      <c r="EL83" s="17"/>
      <c r="EM83" s="17"/>
      <c r="EN83" s="17"/>
      <c r="EO83" s="17"/>
      <c r="EP83" s="17"/>
      <c r="EQ83" s="17"/>
      <c r="ER83" s="17"/>
      <c r="ES83" s="17"/>
      <c r="ET83" s="17"/>
      <c r="EU83" s="17"/>
      <c r="EV83" s="17"/>
      <c r="EW83" s="17"/>
      <c r="EX83" s="17"/>
      <c r="EY83" s="17"/>
      <c r="EZ83" s="17"/>
      <c r="FA83" s="17"/>
      <c r="FB83" s="17"/>
      <c r="FC83" s="17"/>
      <c r="FD83" s="17"/>
      <c r="FE83" s="17"/>
      <c r="FF83" s="17"/>
      <c r="FG83" s="17"/>
      <c r="FH83" s="17"/>
      <c r="FI83" s="17"/>
      <c r="FJ83" s="17"/>
      <c r="FK83" s="17"/>
      <c r="FL83" s="17"/>
      <c r="FM83" s="17"/>
      <c r="FN83" s="17"/>
      <c r="FO83" s="17"/>
      <c r="FP83" s="17"/>
      <c r="FQ83" s="17"/>
      <c r="FR83" s="17"/>
      <c r="FS83" s="17"/>
      <c r="FT83" s="17"/>
      <c r="FU83" s="17"/>
      <c r="FV83" s="17"/>
      <c r="FW83" s="17"/>
      <c r="FX83" s="17"/>
      <c r="FY83" s="17"/>
      <c r="FZ83" s="17"/>
      <c r="GA83" s="17"/>
      <c r="GB83" s="17"/>
      <c r="GC83" s="17"/>
      <c r="GD83" s="17"/>
      <c r="GE83" s="17"/>
      <c r="GF83" s="17"/>
      <c r="GG83" s="17"/>
      <c r="GH83" s="17"/>
      <c r="GI83" s="17"/>
      <c r="GJ83" s="17"/>
      <c r="GK83" s="17"/>
      <c r="GL83" s="17"/>
      <c r="GM83" s="17"/>
      <c r="GN83" s="17"/>
      <c r="GO83" s="17"/>
      <c r="GP83" s="17"/>
      <c r="GQ83" s="17"/>
      <c r="GR83" s="17"/>
      <c r="GS83" s="17"/>
      <c r="GT83" s="17"/>
      <c r="GU83" s="17"/>
      <c r="GV83" s="17"/>
      <c r="GW83" s="17"/>
      <c r="GX83" s="17"/>
      <c r="GY83" s="17"/>
      <c r="GZ83" s="17"/>
      <c r="HA83" s="17"/>
      <c r="HB83" s="17"/>
      <c r="HC83" s="17"/>
      <c r="HD83" s="17"/>
      <c r="HE83" s="17"/>
      <c r="HF83" s="17"/>
      <c r="HG83" s="17"/>
      <c r="HH83" s="17"/>
      <c r="HI83" s="17"/>
      <c r="HJ83" s="17"/>
      <c r="HK83" s="17"/>
      <c r="HL83" s="17"/>
      <c r="HM83" s="17"/>
      <c r="HN83" s="17"/>
    </row>
    <row r="84" spans="1:222">
      <c r="A84" s="32" t="s">
        <v>57</v>
      </c>
      <c r="B84" s="32" t="s">
        <v>355</v>
      </c>
      <c r="C84" s="34"/>
      <c r="D84" s="36"/>
      <c r="E84" s="35"/>
      <c r="F84" s="35"/>
      <c r="G84" s="35"/>
      <c r="H84" s="35"/>
      <c r="I84" s="35"/>
      <c r="J84" s="35"/>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c r="DE84" s="17"/>
      <c r="DF84" s="17"/>
      <c r="DG84" s="17"/>
      <c r="DH84" s="17"/>
      <c r="DI84" s="17"/>
      <c r="DJ84" s="17"/>
      <c r="DK84" s="17"/>
      <c r="DL84" s="17"/>
      <c r="DM84" s="17"/>
      <c r="DN84" s="17"/>
      <c r="DO84" s="17"/>
      <c r="DP84" s="17"/>
      <c r="DQ84" s="17"/>
      <c r="DR84" s="17"/>
      <c r="DS84" s="17"/>
      <c r="DT84" s="17"/>
      <c r="DU84" s="17"/>
      <c r="DV84" s="17"/>
      <c r="DW84" s="17"/>
      <c r="DX84" s="17"/>
      <c r="DY84" s="17"/>
      <c r="DZ84" s="17"/>
      <c r="EA84" s="17"/>
      <c r="EB84" s="17"/>
      <c r="EC84" s="17"/>
      <c r="ED84" s="17"/>
      <c r="EE84" s="17"/>
      <c r="EF84" s="17"/>
      <c r="EG84" s="17"/>
      <c r="EH84" s="17"/>
      <c r="EI84" s="17"/>
      <c r="EJ84" s="17"/>
      <c r="EK84" s="17"/>
      <c r="EL84" s="17"/>
      <c r="EM84" s="17"/>
      <c r="EN84" s="17"/>
      <c r="EO84" s="17"/>
      <c r="EP84" s="17"/>
      <c r="EQ84" s="17"/>
      <c r="ER84" s="17"/>
      <c r="ES84" s="17"/>
      <c r="ET84" s="17"/>
      <c r="EU84" s="17"/>
      <c r="EV84" s="17"/>
      <c r="EW84" s="17"/>
      <c r="EX84" s="17"/>
      <c r="EY84" s="17"/>
      <c r="EZ84" s="17"/>
      <c r="FA84" s="17"/>
      <c r="FB84" s="17"/>
      <c r="FC84" s="17"/>
      <c r="FD84" s="17"/>
      <c r="FE84" s="17"/>
      <c r="FF84" s="17"/>
      <c r="FG84" s="17"/>
      <c r="FH84" s="17"/>
      <c r="FI84" s="17"/>
      <c r="FJ84" s="17"/>
      <c r="FK84" s="17"/>
      <c r="FL84" s="17"/>
      <c r="FM84" s="17"/>
      <c r="FN84" s="17"/>
      <c r="FO84" s="17"/>
      <c r="FP84" s="17"/>
      <c r="FQ84" s="17"/>
      <c r="FR84" s="17"/>
      <c r="FS84" s="17"/>
      <c r="FT84" s="17"/>
      <c r="FU84" s="17"/>
      <c r="FV84" s="17"/>
      <c r="FW84" s="17"/>
      <c r="FX84" s="17"/>
      <c r="FY84" s="17"/>
      <c r="FZ84" s="17"/>
      <c r="GA84" s="17"/>
      <c r="GB84" s="17"/>
      <c r="GC84" s="17"/>
      <c r="GD84" s="17"/>
      <c r="GE84" s="17"/>
      <c r="GF84" s="17"/>
      <c r="GG84" s="17"/>
      <c r="GH84" s="17"/>
      <c r="GI84" s="17"/>
      <c r="GJ84" s="17"/>
      <c r="GK84" s="17"/>
      <c r="GL84" s="17"/>
      <c r="GM84" s="17"/>
      <c r="GN84" s="17"/>
      <c r="GO84" s="17"/>
      <c r="GP84" s="17"/>
      <c r="GQ84" s="17"/>
      <c r="GR84" s="17"/>
      <c r="GS84" s="17"/>
      <c r="GT84" s="17"/>
      <c r="GU84" s="17"/>
      <c r="GV84" s="17"/>
      <c r="GW84" s="17"/>
      <c r="GX84" s="17"/>
      <c r="GY84" s="17"/>
      <c r="GZ84" s="17"/>
      <c r="HA84" s="17"/>
      <c r="HB84" s="17"/>
      <c r="HC84" s="17"/>
      <c r="HD84" s="17"/>
      <c r="HE84" s="17"/>
      <c r="HF84" s="17"/>
      <c r="HG84" s="17"/>
      <c r="HH84" s="17"/>
      <c r="HI84" s="17"/>
      <c r="HJ84" s="17"/>
      <c r="HK84" s="17"/>
      <c r="HL84" s="17"/>
      <c r="HM84" s="17"/>
      <c r="HN84" s="17"/>
    </row>
    <row r="85" spans="1:222">
      <c r="A85" s="32" t="s">
        <v>54</v>
      </c>
      <c r="B85" s="32" t="s">
        <v>354</v>
      </c>
      <c r="C85" s="34"/>
      <c r="D85" s="34"/>
      <c r="E85" s="34"/>
      <c r="F85" s="34"/>
      <c r="G85" s="34"/>
      <c r="H85" s="34"/>
      <c r="I85" s="34"/>
      <c r="J85" s="34"/>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c r="DE85" s="17"/>
      <c r="DF85" s="17"/>
      <c r="DG85" s="17"/>
      <c r="DH85" s="17"/>
      <c r="DI85" s="17"/>
      <c r="DJ85" s="17"/>
      <c r="DK85" s="17"/>
      <c r="DL85" s="17"/>
      <c r="DM85" s="17"/>
      <c r="DN85" s="17"/>
      <c r="DO85" s="17"/>
      <c r="DP85" s="17"/>
      <c r="DQ85" s="17"/>
      <c r="DR85" s="17"/>
      <c r="DS85" s="17"/>
      <c r="DT85" s="17"/>
      <c r="DU85" s="17"/>
      <c r="DV85" s="17"/>
      <c r="DW85" s="17"/>
      <c r="DX85" s="17"/>
      <c r="DY85" s="17"/>
      <c r="DZ85" s="17"/>
      <c r="EA85" s="17"/>
      <c r="EB85" s="17"/>
      <c r="EC85" s="17"/>
      <c r="ED85" s="17"/>
      <c r="EE85" s="17"/>
      <c r="EF85" s="17"/>
      <c r="EG85" s="17"/>
      <c r="EH85" s="17"/>
      <c r="EI85" s="17"/>
      <c r="EJ85" s="17"/>
      <c r="EK85" s="17"/>
      <c r="EL85" s="17"/>
      <c r="EM85" s="17"/>
      <c r="EN85" s="17"/>
      <c r="EO85" s="17"/>
      <c r="EP85" s="17"/>
      <c r="EQ85" s="17"/>
      <c r="ER85" s="17"/>
      <c r="ES85" s="17"/>
      <c r="ET85" s="17"/>
      <c r="EU85" s="17"/>
      <c r="EV85" s="17"/>
      <c r="EW85" s="17"/>
      <c r="EX85" s="17"/>
      <c r="EY85" s="17"/>
      <c r="EZ85" s="17"/>
      <c r="FA85" s="17"/>
      <c r="FB85" s="17"/>
      <c r="FC85" s="17"/>
      <c r="FD85" s="17"/>
      <c r="FE85" s="17"/>
      <c r="FF85" s="17"/>
      <c r="FG85" s="17"/>
      <c r="FH85" s="17"/>
      <c r="FI85" s="17"/>
      <c r="FJ85" s="17"/>
      <c r="FK85" s="17"/>
      <c r="FL85" s="17"/>
      <c r="FM85" s="17"/>
      <c r="FN85" s="17"/>
      <c r="FO85" s="17"/>
      <c r="FP85" s="17"/>
      <c r="FQ85" s="17"/>
      <c r="FR85" s="17"/>
      <c r="FS85" s="17"/>
      <c r="FT85" s="17"/>
      <c r="FU85" s="17"/>
      <c r="FV85" s="17"/>
      <c r="FW85" s="17"/>
      <c r="FX85" s="17"/>
      <c r="FY85" s="17"/>
      <c r="FZ85" s="17"/>
      <c r="GA85" s="17"/>
      <c r="GB85" s="17"/>
      <c r="GC85" s="17"/>
      <c r="GD85" s="17"/>
      <c r="GE85" s="17"/>
      <c r="GF85" s="17"/>
      <c r="GG85" s="17"/>
      <c r="GH85" s="17"/>
      <c r="GI85" s="17"/>
      <c r="GJ85" s="17"/>
      <c r="GK85" s="17"/>
      <c r="GL85" s="17"/>
      <c r="GM85" s="17"/>
      <c r="GN85" s="17"/>
      <c r="GO85" s="17"/>
      <c r="GP85" s="17"/>
      <c r="GQ85" s="17"/>
      <c r="GR85" s="17"/>
      <c r="GS85" s="17"/>
      <c r="GT85" s="17"/>
      <c r="GU85" s="17"/>
      <c r="GV85" s="17"/>
      <c r="GW85" s="17"/>
      <c r="GX85" s="17"/>
      <c r="GY85" s="17"/>
      <c r="GZ85" s="17"/>
      <c r="HA85" s="17"/>
      <c r="HB85" s="17"/>
      <c r="HC85" s="17"/>
      <c r="HD85" s="17"/>
      <c r="HE85" s="17"/>
      <c r="HF85" s="17"/>
      <c r="HG85" s="17"/>
      <c r="HH85" s="17"/>
      <c r="HI85" s="17"/>
      <c r="HJ85" s="17"/>
      <c r="HK85" s="17"/>
      <c r="HL85" s="17"/>
      <c r="HM85" s="17"/>
      <c r="HN85" s="17"/>
    </row>
    <row r="86" spans="1:222" ht="75">
      <c r="A86" s="32" t="s">
        <v>48</v>
      </c>
      <c r="B86" s="37" t="s">
        <v>366</v>
      </c>
      <c r="C86" s="33"/>
      <c r="D86" s="34"/>
      <c r="E86" s="35"/>
      <c r="F86" s="35"/>
      <c r="G86" s="35"/>
      <c r="H86" s="35"/>
      <c r="I86" s="35"/>
      <c r="J86" s="34"/>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7"/>
      <c r="EV86" s="17"/>
      <c r="EW86" s="17"/>
      <c r="EX86" s="17"/>
      <c r="EY86" s="17"/>
      <c r="EZ86" s="17"/>
      <c r="FA86" s="17"/>
      <c r="FB86" s="17"/>
      <c r="FC86" s="17"/>
      <c r="FD86" s="17"/>
      <c r="FE86" s="17"/>
      <c r="FF86" s="17"/>
      <c r="FG86" s="17"/>
      <c r="FH86" s="17"/>
      <c r="FI86" s="17"/>
      <c r="FJ86" s="17"/>
      <c r="FK86" s="17"/>
      <c r="FL86" s="17"/>
      <c r="FM86" s="17"/>
      <c r="FN86" s="17"/>
      <c r="FO86" s="17"/>
      <c r="FP86" s="17"/>
      <c r="FQ86" s="17"/>
      <c r="FR86" s="17"/>
      <c r="FS86" s="17"/>
      <c r="FT86" s="17"/>
      <c r="FU86" s="17"/>
      <c r="FV86" s="17"/>
      <c r="FW86" s="17"/>
      <c r="FX86" s="17"/>
      <c r="FY86" s="17"/>
      <c r="FZ86" s="17"/>
      <c r="GA86" s="17"/>
      <c r="GB86" s="17"/>
      <c r="GC86" s="17"/>
      <c r="GD86" s="17"/>
      <c r="GE86" s="17"/>
      <c r="GF86" s="17"/>
      <c r="GG86" s="17"/>
      <c r="GH86" s="17"/>
      <c r="GI86" s="17"/>
      <c r="GJ86" s="17"/>
      <c r="GK86" s="17"/>
      <c r="GL86" s="17"/>
      <c r="GM86" s="17"/>
      <c r="GN86" s="17"/>
      <c r="GO86" s="17"/>
      <c r="GP86" s="17"/>
      <c r="GQ86" s="17"/>
      <c r="GR86" s="17"/>
      <c r="GS86" s="17"/>
      <c r="GT86" s="17"/>
      <c r="GU86" s="17"/>
      <c r="GV86" s="17"/>
      <c r="GW86" s="17"/>
      <c r="GX86" s="17"/>
      <c r="GY86" s="17"/>
      <c r="GZ86" s="17"/>
      <c r="HA86" s="17"/>
      <c r="HB86" s="17"/>
      <c r="HC86" s="17"/>
      <c r="HD86" s="17"/>
      <c r="HE86" s="17"/>
      <c r="HF86" s="17"/>
      <c r="HG86" s="17"/>
      <c r="HH86" s="17"/>
      <c r="HI86" s="17"/>
      <c r="HJ86" s="17"/>
      <c r="HK86" s="17"/>
      <c r="HL86" s="17"/>
      <c r="HM86" s="17"/>
      <c r="HN86" s="17"/>
    </row>
    <row r="87" spans="1:222" ht="30">
      <c r="A87" s="32" t="s">
        <v>44</v>
      </c>
      <c r="B87" s="37" t="s">
        <v>353</v>
      </c>
      <c r="C87" s="33"/>
      <c r="D87" s="36"/>
      <c r="E87" s="35"/>
      <c r="F87" s="35"/>
      <c r="G87" s="35"/>
      <c r="H87" s="35"/>
      <c r="I87" s="35"/>
      <c r="J87" s="35"/>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c r="DE87" s="17"/>
      <c r="DF87" s="17"/>
      <c r="DG87" s="17"/>
      <c r="DH87" s="17"/>
      <c r="DI87" s="17"/>
      <c r="DJ87" s="17"/>
      <c r="DK87" s="17"/>
      <c r="DL87" s="17"/>
      <c r="DM87" s="17"/>
      <c r="DN87" s="17"/>
      <c r="DO87" s="17"/>
      <c r="DP87" s="17"/>
      <c r="DQ87" s="17"/>
      <c r="DR87" s="17"/>
      <c r="DS87" s="17"/>
      <c r="DT87" s="17"/>
      <c r="DU87" s="17"/>
      <c r="DV87" s="17"/>
      <c r="DW87" s="17"/>
      <c r="DX87" s="17"/>
      <c r="DY87" s="17"/>
      <c r="DZ87" s="17"/>
      <c r="EA87" s="17"/>
      <c r="EB87" s="17"/>
      <c r="EC87" s="17"/>
      <c r="ED87" s="17"/>
      <c r="EE87" s="17"/>
      <c r="EF87" s="17"/>
      <c r="EG87" s="17"/>
      <c r="EH87" s="17"/>
      <c r="EI87" s="17"/>
      <c r="EJ87" s="17"/>
      <c r="EK87" s="17"/>
      <c r="EL87" s="17"/>
      <c r="EM87" s="17"/>
      <c r="EN87" s="17"/>
      <c r="EO87" s="17"/>
      <c r="EP87" s="17"/>
      <c r="EQ87" s="17"/>
      <c r="ER87" s="17"/>
      <c r="ES87" s="17"/>
      <c r="ET87" s="17"/>
      <c r="EU87" s="17"/>
      <c r="EV87" s="17"/>
      <c r="EW87" s="17"/>
      <c r="EX87" s="17"/>
      <c r="EY87" s="17"/>
      <c r="EZ87" s="17"/>
      <c r="FA87" s="17"/>
      <c r="FB87" s="17"/>
      <c r="FC87" s="17"/>
      <c r="FD87" s="17"/>
      <c r="FE87" s="17"/>
      <c r="FF87" s="17"/>
      <c r="FG87" s="17"/>
      <c r="FH87" s="17"/>
      <c r="FI87" s="17"/>
      <c r="FJ87" s="17"/>
      <c r="FK87" s="17"/>
      <c r="FL87" s="17"/>
      <c r="FM87" s="17"/>
      <c r="FN87" s="17"/>
      <c r="FO87" s="17"/>
      <c r="FP87" s="17"/>
      <c r="FQ87" s="17"/>
      <c r="FR87" s="17"/>
      <c r="FS87" s="17"/>
      <c r="FT87" s="17"/>
      <c r="FU87" s="17"/>
      <c r="FV87" s="17"/>
      <c r="FW87" s="17"/>
      <c r="FX87" s="17"/>
      <c r="FY87" s="17"/>
      <c r="FZ87" s="17"/>
      <c r="GA87" s="17"/>
      <c r="GB87" s="17"/>
      <c r="GC87" s="17"/>
      <c r="GD87" s="17"/>
      <c r="GE87" s="17"/>
      <c r="GF87" s="17"/>
      <c r="GG87" s="17"/>
      <c r="GH87" s="17"/>
      <c r="GI87" s="17"/>
      <c r="GJ87" s="17"/>
      <c r="GK87" s="17"/>
      <c r="GL87" s="17"/>
      <c r="GM87" s="17"/>
      <c r="GN87" s="17"/>
      <c r="GO87" s="17"/>
      <c r="GP87" s="17"/>
      <c r="GQ87" s="17"/>
      <c r="GR87" s="17"/>
      <c r="GS87" s="17"/>
      <c r="GT87" s="17"/>
      <c r="GU87" s="17"/>
      <c r="GV87" s="17"/>
      <c r="GW87" s="17"/>
      <c r="GX87" s="17"/>
      <c r="GY87" s="17"/>
      <c r="GZ87" s="17"/>
      <c r="HA87" s="17"/>
      <c r="HB87" s="17"/>
      <c r="HC87" s="17"/>
      <c r="HD87" s="17"/>
      <c r="HE87" s="17"/>
      <c r="HF87" s="17"/>
      <c r="HG87" s="17"/>
      <c r="HH87" s="17"/>
      <c r="HI87" s="17"/>
      <c r="HJ87" s="17"/>
      <c r="HK87" s="17"/>
      <c r="HL87" s="17"/>
      <c r="HM87" s="17"/>
      <c r="HN87" s="17"/>
    </row>
    <row r="88" spans="1:222" s="34" customFormat="1" ht="30">
      <c r="A88" s="32" t="s">
        <v>45</v>
      </c>
      <c r="B88" s="37" t="s">
        <v>352</v>
      </c>
      <c r="C88" s="33"/>
      <c r="D88" s="36"/>
      <c r="E88" s="35"/>
      <c r="F88" s="35"/>
      <c r="G88" s="35"/>
      <c r="H88" s="35"/>
      <c r="I88" s="35"/>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c r="DE88" s="17"/>
      <c r="DF88" s="17"/>
      <c r="DG88" s="17"/>
      <c r="DH88" s="17"/>
      <c r="DI88" s="17"/>
      <c r="DJ88" s="17"/>
      <c r="DK88" s="17"/>
      <c r="DL88" s="17"/>
      <c r="DM88" s="17"/>
      <c r="DN88" s="17"/>
      <c r="DO88" s="17"/>
      <c r="DP88" s="17"/>
      <c r="DQ88" s="17"/>
      <c r="DR88" s="17"/>
      <c r="DS88" s="17"/>
      <c r="DT88" s="17"/>
      <c r="DU88" s="17"/>
      <c r="DV88" s="17"/>
      <c r="DW88" s="17"/>
      <c r="DX88" s="17"/>
      <c r="DY88" s="17"/>
      <c r="DZ88" s="17"/>
      <c r="EA88" s="17"/>
      <c r="EB88" s="17"/>
      <c r="EC88" s="17"/>
      <c r="ED88" s="17"/>
      <c r="EE88" s="17"/>
      <c r="EF88" s="17"/>
      <c r="EG88" s="17"/>
      <c r="EH88" s="17"/>
      <c r="EI88" s="17"/>
      <c r="EJ88" s="17"/>
      <c r="EK88" s="17"/>
      <c r="EL88" s="17"/>
      <c r="EM88" s="17"/>
      <c r="EN88" s="17"/>
      <c r="EO88" s="17"/>
      <c r="EP88" s="17"/>
      <c r="EQ88" s="17"/>
      <c r="ER88" s="17"/>
      <c r="ES88" s="17"/>
      <c r="ET88" s="17"/>
      <c r="EU88" s="17"/>
      <c r="EV88" s="17"/>
      <c r="EW88" s="17"/>
      <c r="EX88" s="17"/>
      <c r="EY88" s="17"/>
      <c r="EZ88" s="17"/>
      <c r="FA88" s="17"/>
      <c r="FB88" s="17"/>
      <c r="FC88" s="17"/>
      <c r="FD88" s="17"/>
      <c r="FE88" s="17"/>
      <c r="FF88" s="17"/>
      <c r="FG88" s="17"/>
      <c r="FH88" s="17"/>
      <c r="FI88" s="17"/>
      <c r="FJ88" s="17"/>
      <c r="FK88" s="17"/>
      <c r="FL88" s="17"/>
      <c r="FM88" s="17"/>
      <c r="FN88" s="17"/>
      <c r="FO88" s="17"/>
      <c r="FP88" s="17"/>
      <c r="FQ88" s="17"/>
      <c r="FR88" s="17"/>
      <c r="FS88" s="17"/>
      <c r="FT88" s="17"/>
      <c r="FU88" s="17"/>
      <c r="FV88" s="17"/>
      <c r="FW88" s="17"/>
      <c r="FX88" s="17"/>
      <c r="FY88" s="17"/>
      <c r="FZ88" s="17"/>
      <c r="GA88" s="17"/>
      <c r="GB88" s="17"/>
      <c r="GC88" s="17"/>
      <c r="GD88" s="17"/>
      <c r="GE88" s="17"/>
      <c r="GF88" s="17"/>
      <c r="GG88" s="17"/>
      <c r="GH88" s="17"/>
      <c r="GI88" s="17"/>
      <c r="GJ88" s="17"/>
      <c r="GK88" s="17"/>
      <c r="GL88" s="17"/>
      <c r="GM88" s="17"/>
      <c r="GN88" s="17"/>
      <c r="GO88" s="17"/>
      <c r="GP88" s="17"/>
      <c r="GQ88" s="17"/>
      <c r="GR88" s="17"/>
      <c r="GS88" s="17"/>
      <c r="GT88" s="17"/>
      <c r="GU88" s="17"/>
      <c r="GV88" s="17"/>
      <c r="GW88" s="17"/>
      <c r="GX88" s="17"/>
      <c r="GY88" s="17"/>
      <c r="GZ88" s="17"/>
      <c r="HA88" s="17"/>
      <c r="HB88" s="17"/>
      <c r="HC88" s="17"/>
      <c r="HD88" s="17"/>
      <c r="HE88" s="17"/>
      <c r="HF88" s="17"/>
      <c r="HG88" s="17"/>
      <c r="HH88" s="17"/>
      <c r="HI88" s="17"/>
      <c r="HJ88" s="17"/>
      <c r="HK88" s="17"/>
      <c r="HL88" s="17"/>
      <c r="HM88" s="17"/>
      <c r="HN88" s="17"/>
    </row>
    <row r="89" spans="1:222">
      <c r="A89" s="32" t="s">
        <v>40</v>
      </c>
      <c r="B89" s="32" t="s">
        <v>351</v>
      </c>
      <c r="C89" s="33">
        <v>41110</v>
      </c>
      <c r="D89" s="36">
        <v>0.49722222222222223</v>
      </c>
      <c r="E89" s="35">
        <v>0</v>
      </c>
      <c r="F89" s="35">
        <v>5.5</v>
      </c>
      <c r="G89" s="35"/>
      <c r="H89" s="35"/>
      <c r="I89" s="35"/>
      <c r="J89" s="34"/>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c r="DE89" s="17"/>
      <c r="DF89" s="17"/>
      <c r="DG89" s="17"/>
      <c r="DH89" s="17"/>
      <c r="DI89" s="17"/>
      <c r="DJ89" s="17"/>
      <c r="DK89" s="17"/>
      <c r="DL89" s="17"/>
      <c r="DM89" s="17"/>
      <c r="DN89" s="17"/>
      <c r="DO89" s="17"/>
      <c r="DP89" s="17"/>
      <c r="DQ89" s="17"/>
      <c r="DR89" s="17"/>
      <c r="DS89" s="17"/>
      <c r="DT89" s="17"/>
      <c r="DU89" s="17"/>
      <c r="DV89" s="17"/>
      <c r="DW89" s="17"/>
      <c r="DX89" s="17"/>
      <c r="DY89" s="17"/>
      <c r="DZ89" s="17"/>
      <c r="EA89" s="17"/>
      <c r="EB89" s="17"/>
      <c r="EC89" s="17"/>
      <c r="ED89" s="17"/>
      <c r="EE89" s="17"/>
      <c r="EF89" s="17"/>
      <c r="EG89" s="17"/>
      <c r="EH89" s="17"/>
      <c r="EI89" s="17"/>
      <c r="EJ89" s="17"/>
      <c r="EK89" s="17"/>
      <c r="EL89" s="17"/>
      <c r="EM89" s="17"/>
      <c r="EN89" s="17"/>
      <c r="EO89" s="17"/>
      <c r="EP89" s="17"/>
      <c r="EQ89" s="17"/>
      <c r="ER89" s="17"/>
      <c r="ES89" s="17"/>
      <c r="ET89" s="17"/>
      <c r="EU89" s="17"/>
      <c r="EV89" s="17"/>
      <c r="EW89" s="17"/>
      <c r="EX89" s="17"/>
      <c r="EY89" s="17"/>
      <c r="EZ89" s="17"/>
      <c r="FA89" s="17"/>
      <c r="FB89" s="17"/>
      <c r="FC89" s="17"/>
      <c r="FD89" s="17"/>
      <c r="FE89" s="17"/>
      <c r="FF89" s="17"/>
      <c r="FG89" s="17"/>
      <c r="FH89" s="17"/>
      <c r="FI89" s="17"/>
      <c r="FJ89" s="17"/>
      <c r="FK89" s="17"/>
      <c r="FL89" s="17"/>
      <c r="FM89" s="17"/>
      <c r="FN89" s="17"/>
      <c r="FO89" s="17"/>
      <c r="FP89" s="17"/>
      <c r="FQ89" s="17"/>
      <c r="FR89" s="17"/>
      <c r="FS89" s="17"/>
      <c r="FT89" s="17"/>
      <c r="FU89" s="17"/>
      <c r="FV89" s="17"/>
      <c r="FW89" s="17"/>
      <c r="FX89" s="17"/>
      <c r="FY89" s="17"/>
      <c r="FZ89" s="17"/>
      <c r="GA89" s="17"/>
      <c r="GB89" s="17"/>
      <c r="GC89" s="17"/>
      <c r="GD89" s="17"/>
      <c r="GE89" s="17"/>
      <c r="GF89" s="17"/>
      <c r="GG89" s="17"/>
      <c r="GH89" s="17"/>
      <c r="GI89" s="17"/>
      <c r="GJ89" s="17"/>
      <c r="GK89" s="17"/>
      <c r="GL89" s="17"/>
      <c r="GM89" s="17"/>
      <c r="GN89" s="17"/>
      <c r="GO89" s="17"/>
      <c r="GP89" s="17"/>
      <c r="GQ89" s="17"/>
      <c r="GR89" s="17"/>
      <c r="GS89" s="17"/>
      <c r="GT89" s="17"/>
      <c r="GU89" s="17"/>
      <c r="GV89" s="17"/>
      <c r="GW89" s="17"/>
      <c r="GX89" s="17"/>
      <c r="GY89" s="17"/>
      <c r="GZ89" s="17"/>
      <c r="HA89" s="17"/>
      <c r="HB89" s="17"/>
      <c r="HC89" s="17"/>
      <c r="HD89" s="17"/>
      <c r="HE89" s="17"/>
      <c r="HF89" s="17"/>
      <c r="HG89" s="17"/>
      <c r="HH89" s="17"/>
      <c r="HI89" s="17"/>
      <c r="HJ89" s="17"/>
      <c r="HK89" s="17"/>
      <c r="HL89" s="17"/>
      <c r="HM89" s="17"/>
      <c r="HN89" s="17"/>
    </row>
    <row r="90" spans="1:222" ht="30">
      <c r="A90" s="32" t="s">
        <v>38</v>
      </c>
      <c r="B90" s="37" t="s">
        <v>350</v>
      </c>
      <c r="C90" s="34"/>
      <c r="D90" s="36"/>
      <c r="E90" s="35"/>
      <c r="F90" s="35"/>
      <c r="G90" s="35"/>
      <c r="H90" s="35"/>
      <c r="I90" s="35"/>
      <c r="J90" s="34"/>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c r="DE90" s="17"/>
      <c r="DF90" s="17"/>
      <c r="DG90" s="17"/>
      <c r="DH90" s="17"/>
      <c r="DI90" s="17"/>
      <c r="DJ90" s="17"/>
      <c r="DK90" s="17"/>
      <c r="DL90" s="17"/>
      <c r="DM90" s="17"/>
      <c r="DN90" s="17"/>
      <c r="DO90" s="17"/>
      <c r="DP90" s="17"/>
      <c r="DQ90" s="17"/>
      <c r="DR90" s="17"/>
      <c r="DS90" s="17"/>
      <c r="DT90" s="17"/>
      <c r="DU90" s="17"/>
      <c r="DV90" s="17"/>
      <c r="DW90" s="17"/>
      <c r="DX90" s="17"/>
      <c r="DY90" s="17"/>
      <c r="DZ90" s="17"/>
      <c r="EA90" s="17"/>
      <c r="EB90" s="17"/>
      <c r="EC90" s="17"/>
      <c r="ED90" s="17"/>
      <c r="EE90" s="17"/>
      <c r="EF90" s="17"/>
      <c r="EG90" s="17"/>
      <c r="EH90" s="17"/>
      <c r="EI90" s="17"/>
      <c r="EJ90" s="17"/>
      <c r="EK90" s="17"/>
      <c r="EL90" s="17"/>
      <c r="EM90" s="17"/>
      <c r="EN90" s="17"/>
      <c r="EO90" s="17"/>
      <c r="EP90" s="17"/>
      <c r="EQ90" s="17"/>
      <c r="ER90" s="17"/>
      <c r="ES90" s="17"/>
      <c r="ET90" s="17"/>
      <c r="EU90" s="17"/>
      <c r="EV90" s="17"/>
      <c r="EW90" s="17"/>
      <c r="EX90" s="17"/>
      <c r="EY90" s="17"/>
      <c r="EZ90" s="17"/>
      <c r="FA90" s="17"/>
      <c r="FB90" s="17"/>
      <c r="FC90" s="17"/>
      <c r="FD90" s="17"/>
      <c r="FE90" s="17"/>
      <c r="FF90" s="17"/>
      <c r="FG90" s="17"/>
      <c r="FH90" s="17"/>
      <c r="FI90" s="17"/>
      <c r="FJ90" s="17"/>
      <c r="FK90" s="17"/>
      <c r="FL90" s="17"/>
      <c r="FM90" s="17"/>
      <c r="FN90" s="17"/>
      <c r="FO90" s="17"/>
      <c r="FP90" s="17"/>
      <c r="FQ90" s="17"/>
      <c r="FR90" s="17"/>
      <c r="FS90" s="17"/>
      <c r="FT90" s="17"/>
      <c r="FU90" s="17"/>
      <c r="FV90" s="17"/>
      <c r="FW90" s="17"/>
      <c r="FX90" s="17"/>
      <c r="FY90" s="17"/>
      <c r="FZ90" s="17"/>
      <c r="GA90" s="17"/>
      <c r="GB90" s="17"/>
      <c r="GC90" s="17"/>
      <c r="GD90" s="17"/>
      <c r="GE90" s="17"/>
      <c r="GF90" s="17"/>
      <c r="GG90" s="17"/>
      <c r="GH90" s="17"/>
      <c r="GI90" s="17"/>
      <c r="GJ90" s="17"/>
      <c r="GK90" s="17"/>
      <c r="GL90" s="17"/>
      <c r="GM90" s="17"/>
      <c r="GN90" s="17"/>
      <c r="GO90" s="17"/>
      <c r="GP90" s="17"/>
      <c r="GQ90" s="17"/>
      <c r="GR90" s="17"/>
      <c r="GS90" s="17"/>
      <c r="GT90" s="17"/>
      <c r="GU90" s="17"/>
      <c r="GV90" s="17"/>
      <c r="GW90" s="17"/>
      <c r="GX90" s="17"/>
      <c r="GY90" s="17"/>
      <c r="GZ90" s="17"/>
      <c r="HA90" s="17"/>
      <c r="HB90" s="17"/>
      <c r="HC90" s="17"/>
      <c r="HD90" s="17"/>
      <c r="HE90" s="17"/>
      <c r="HF90" s="17"/>
      <c r="HG90" s="17"/>
      <c r="HH90" s="17"/>
      <c r="HI90" s="17"/>
      <c r="HJ90" s="17"/>
      <c r="HK90" s="17"/>
      <c r="HL90" s="17"/>
      <c r="HM90" s="17"/>
      <c r="HN90" s="17"/>
    </row>
    <row r="91" spans="1:222" ht="30">
      <c r="A91" s="32" t="s">
        <v>39</v>
      </c>
      <c r="B91" s="37" t="s">
        <v>350</v>
      </c>
      <c r="C91" s="34"/>
      <c r="D91" s="36"/>
      <c r="E91" s="35"/>
      <c r="F91" s="35"/>
      <c r="G91" s="35"/>
      <c r="H91" s="35"/>
      <c r="I91" s="35"/>
      <c r="J91" s="34"/>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c r="DE91" s="17"/>
      <c r="DF91" s="17"/>
      <c r="DG91" s="17"/>
      <c r="DH91" s="17"/>
      <c r="DI91" s="17"/>
      <c r="DJ91" s="17"/>
      <c r="DK91" s="17"/>
      <c r="DL91" s="17"/>
      <c r="DM91" s="17"/>
      <c r="DN91" s="17"/>
      <c r="DO91" s="17"/>
      <c r="DP91" s="17"/>
      <c r="DQ91" s="17"/>
      <c r="DR91" s="17"/>
      <c r="DS91" s="17"/>
      <c r="DT91" s="17"/>
      <c r="DU91" s="17"/>
      <c r="DV91" s="17"/>
      <c r="DW91" s="17"/>
      <c r="DX91" s="17"/>
      <c r="DY91" s="17"/>
      <c r="DZ91" s="17"/>
      <c r="EA91" s="17"/>
      <c r="EB91" s="17"/>
      <c r="EC91" s="17"/>
      <c r="ED91" s="17"/>
      <c r="EE91" s="17"/>
      <c r="EF91" s="17"/>
      <c r="EG91" s="17"/>
      <c r="EH91" s="17"/>
      <c r="EI91" s="17"/>
      <c r="EJ91" s="17"/>
      <c r="EK91" s="17"/>
      <c r="EL91" s="17"/>
      <c r="EM91" s="17"/>
      <c r="EN91" s="17"/>
      <c r="EO91" s="17"/>
      <c r="EP91" s="17"/>
      <c r="EQ91" s="17"/>
      <c r="ER91" s="17"/>
      <c r="ES91" s="17"/>
      <c r="ET91" s="17"/>
      <c r="EU91" s="17"/>
      <c r="EV91" s="17"/>
      <c r="EW91" s="17"/>
      <c r="EX91" s="17"/>
      <c r="EY91" s="17"/>
      <c r="EZ91" s="17"/>
      <c r="FA91" s="17"/>
      <c r="FB91" s="17"/>
      <c r="FC91" s="17"/>
      <c r="FD91" s="17"/>
      <c r="FE91" s="17"/>
      <c r="FF91" s="17"/>
      <c r="FG91" s="17"/>
      <c r="FH91" s="17"/>
      <c r="FI91" s="17"/>
      <c r="FJ91" s="17"/>
      <c r="FK91" s="17"/>
      <c r="FL91" s="17"/>
      <c r="FM91" s="17"/>
      <c r="FN91" s="17"/>
      <c r="FO91" s="17"/>
      <c r="FP91" s="17"/>
      <c r="FQ91" s="17"/>
      <c r="FR91" s="17"/>
      <c r="FS91" s="17"/>
      <c r="FT91" s="17"/>
      <c r="FU91" s="17"/>
      <c r="FV91" s="17"/>
      <c r="FW91" s="17"/>
      <c r="FX91" s="17"/>
      <c r="FY91" s="17"/>
      <c r="FZ91" s="17"/>
      <c r="GA91" s="17"/>
      <c r="GB91" s="17"/>
      <c r="GC91" s="17"/>
      <c r="GD91" s="17"/>
      <c r="GE91" s="17"/>
      <c r="GF91" s="17"/>
      <c r="GG91" s="17"/>
      <c r="GH91" s="17"/>
      <c r="GI91" s="17"/>
      <c r="GJ91" s="17"/>
      <c r="GK91" s="17"/>
      <c r="GL91" s="17"/>
      <c r="GM91" s="17"/>
      <c r="GN91" s="17"/>
      <c r="GO91" s="17"/>
      <c r="GP91" s="17"/>
      <c r="GQ91" s="17"/>
      <c r="GR91" s="17"/>
      <c r="GS91" s="17"/>
      <c r="GT91" s="17"/>
      <c r="GU91" s="17"/>
      <c r="GV91" s="17"/>
      <c r="GW91" s="17"/>
      <c r="GX91" s="17"/>
      <c r="GY91" s="17"/>
      <c r="GZ91" s="17"/>
      <c r="HA91" s="17"/>
      <c r="HB91" s="17"/>
      <c r="HC91" s="17"/>
      <c r="HD91" s="17"/>
      <c r="HE91" s="17"/>
      <c r="HF91" s="17"/>
      <c r="HG91" s="17"/>
      <c r="HH91" s="17"/>
      <c r="HI91" s="17"/>
      <c r="HJ91" s="17"/>
      <c r="HK91" s="17"/>
      <c r="HL91" s="17"/>
      <c r="HM91" s="17"/>
      <c r="HN91" s="17"/>
    </row>
    <row r="92" spans="1:222">
      <c r="A92" s="32" t="s">
        <v>33</v>
      </c>
      <c r="B92" s="32" t="s">
        <v>349</v>
      </c>
      <c r="C92" s="34"/>
      <c r="D92" s="36"/>
      <c r="E92" s="35"/>
      <c r="F92" s="35"/>
      <c r="G92" s="35"/>
      <c r="H92" s="35"/>
      <c r="I92" s="35"/>
      <c r="J92" s="35"/>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c r="DE92" s="17"/>
      <c r="DF92" s="17"/>
      <c r="DG92" s="17"/>
      <c r="DH92" s="17"/>
      <c r="DI92" s="17"/>
      <c r="DJ92" s="17"/>
      <c r="DK92" s="17"/>
      <c r="DL92" s="17"/>
      <c r="DM92" s="17"/>
      <c r="DN92" s="17"/>
      <c r="DO92" s="17"/>
      <c r="DP92" s="17"/>
      <c r="DQ92" s="17"/>
      <c r="DR92" s="17"/>
      <c r="DS92" s="17"/>
      <c r="DT92" s="17"/>
      <c r="DU92" s="17"/>
      <c r="DV92" s="17"/>
      <c r="DW92" s="17"/>
      <c r="DX92" s="17"/>
      <c r="DY92" s="17"/>
      <c r="DZ92" s="17"/>
      <c r="EA92" s="17"/>
      <c r="EB92" s="17"/>
      <c r="EC92" s="17"/>
      <c r="ED92" s="17"/>
      <c r="EE92" s="17"/>
      <c r="EF92" s="17"/>
      <c r="EG92" s="17"/>
      <c r="EH92" s="17"/>
      <c r="EI92" s="17"/>
      <c r="EJ92" s="17"/>
      <c r="EK92" s="17"/>
      <c r="EL92" s="17"/>
      <c r="EM92" s="17"/>
      <c r="EN92" s="17"/>
      <c r="EO92" s="17"/>
      <c r="EP92" s="17"/>
      <c r="EQ92" s="17"/>
      <c r="ER92" s="17"/>
      <c r="ES92" s="17"/>
      <c r="ET92" s="17"/>
      <c r="EU92" s="17"/>
      <c r="EV92" s="17"/>
      <c r="EW92" s="17"/>
      <c r="EX92" s="17"/>
      <c r="EY92" s="17"/>
      <c r="EZ92" s="17"/>
      <c r="FA92" s="17"/>
      <c r="FB92" s="17"/>
      <c r="FC92" s="17"/>
      <c r="FD92" s="17"/>
      <c r="FE92" s="17"/>
      <c r="FF92" s="17"/>
      <c r="FG92" s="17"/>
      <c r="FH92" s="17"/>
      <c r="FI92" s="17"/>
      <c r="FJ92" s="17"/>
      <c r="FK92" s="17"/>
      <c r="FL92" s="17"/>
      <c r="FM92" s="17"/>
      <c r="FN92" s="17"/>
      <c r="FO92" s="17"/>
      <c r="FP92" s="17"/>
      <c r="FQ92" s="17"/>
      <c r="FR92" s="17"/>
      <c r="FS92" s="17"/>
      <c r="FT92" s="17"/>
      <c r="FU92" s="17"/>
      <c r="FV92" s="17"/>
      <c r="FW92" s="17"/>
      <c r="FX92" s="17"/>
      <c r="FY92" s="17"/>
      <c r="FZ92" s="17"/>
      <c r="GA92" s="17"/>
      <c r="GB92" s="17"/>
      <c r="GC92" s="17"/>
      <c r="GD92" s="17"/>
      <c r="GE92" s="17"/>
      <c r="GF92" s="17"/>
      <c r="GG92" s="17"/>
      <c r="GH92" s="17"/>
      <c r="GI92" s="17"/>
      <c r="GJ92" s="17"/>
      <c r="GK92" s="17"/>
      <c r="GL92" s="17"/>
      <c r="GM92" s="17"/>
      <c r="GN92" s="17"/>
      <c r="GO92" s="17"/>
      <c r="GP92" s="17"/>
      <c r="GQ92" s="17"/>
      <c r="GR92" s="17"/>
      <c r="GS92" s="17"/>
      <c r="GT92" s="17"/>
      <c r="GU92" s="17"/>
      <c r="GV92" s="17"/>
      <c r="GW92" s="17"/>
      <c r="GX92" s="17"/>
      <c r="GY92" s="17"/>
      <c r="GZ92" s="17"/>
      <c r="HA92" s="17"/>
      <c r="HB92" s="17"/>
      <c r="HC92" s="17"/>
      <c r="HD92" s="17"/>
      <c r="HE92" s="17"/>
      <c r="HF92" s="17"/>
      <c r="HG92" s="17"/>
      <c r="HH92" s="17"/>
      <c r="HI92" s="17"/>
      <c r="HJ92" s="17"/>
      <c r="HK92" s="17"/>
      <c r="HL92" s="17"/>
      <c r="HM92" s="17"/>
      <c r="HN92" s="17"/>
    </row>
    <row r="93" spans="1:222">
      <c r="A93" s="32" t="s">
        <v>34</v>
      </c>
      <c r="B93" s="32" t="s">
        <v>349</v>
      </c>
      <c r="C93" s="34"/>
      <c r="D93" s="36"/>
      <c r="E93" s="35"/>
      <c r="F93" s="35"/>
      <c r="G93" s="35"/>
      <c r="H93" s="35"/>
      <c r="I93" s="35"/>
      <c r="J93" s="35"/>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c r="DE93" s="17"/>
      <c r="DF93" s="17"/>
      <c r="DG93" s="17"/>
      <c r="DH93" s="17"/>
      <c r="DI93" s="17"/>
      <c r="DJ93" s="17"/>
      <c r="DK93" s="17"/>
      <c r="DL93" s="17"/>
      <c r="DM93" s="17"/>
      <c r="DN93" s="17"/>
      <c r="DO93" s="17"/>
      <c r="DP93" s="17"/>
      <c r="DQ93" s="17"/>
      <c r="DR93" s="17"/>
      <c r="DS93" s="17"/>
      <c r="DT93" s="17"/>
      <c r="DU93" s="17"/>
      <c r="DV93" s="17"/>
      <c r="DW93" s="17"/>
      <c r="DX93" s="17"/>
      <c r="DY93" s="17"/>
      <c r="DZ93" s="17"/>
      <c r="EA93" s="17"/>
      <c r="EB93" s="17"/>
      <c r="EC93" s="17"/>
      <c r="ED93" s="17"/>
      <c r="EE93" s="17"/>
      <c r="EF93" s="17"/>
      <c r="EG93" s="17"/>
      <c r="EH93" s="17"/>
      <c r="EI93" s="17"/>
      <c r="EJ93" s="17"/>
      <c r="EK93" s="17"/>
      <c r="EL93" s="17"/>
      <c r="EM93" s="17"/>
      <c r="EN93" s="17"/>
      <c r="EO93" s="17"/>
      <c r="EP93" s="17"/>
      <c r="EQ93" s="17"/>
      <c r="ER93" s="17"/>
      <c r="ES93" s="17"/>
      <c r="ET93" s="17"/>
      <c r="EU93" s="17"/>
      <c r="EV93" s="17"/>
      <c r="EW93" s="17"/>
      <c r="EX93" s="17"/>
      <c r="EY93" s="17"/>
      <c r="EZ93" s="17"/>
      <c r="FA93" s="17"/>
      <c r="FB93" s="17"/>
      <c r="FC93" s="17"/>
      <c r="FD93" s="17"/>
      <c r="FE93" s="17"/>
      <c r="FF93" s="17"/>
      <c r="FG93" s="17"/>
      <c r="FH93" s="17"/>
      <c r="FI93" s="17"/>
      <c r="FJ93" s="17"/>
      <c r="FK93" s="17"/>
      <c r="FL93" s="17"/>
      <c r="FM93" s="17"/>
      <c r="FN93" s="17"/>
      <c r="FO93" s="17"/>
      <c r="FP93" s="17"/>
      <c r="FQ93" s="17"/>
      <c r="FR93" s="17"/>
      <c r="FS93" s="17"/>
      <c r="FT93" s="17"/>
      <c r="FU93" s="17"/>
      <c r="FV93" s="17"/>
      <c r="FW93" s="17"/>
      <c r="FX93" s="17"/>
      <c r="FY93" s="17"/>
      <c r="FZ93" s="17"/>
      <c r="GA93" s="17"/>
      <c r="GB93" s="17"/>
      <c r="GC93" s="17"/>
      <c r="GD93" s="17"/>
      <c r="GE93" s="17"/>
      <c r="GF93" s="17"/>
      <c r="GG93" s="17"/>
      <c r="GH93" s="17"/>
      <c r="GI93" s="17"/>
      <c r="GJ93" s="17"/>
      <c r="GK93" s="17"/>
      <c r="GL93" s="17"/>
      <c r="GM93" s="17"/>
      <c r="GN93" s="17"/>
      <c r="GO93" s="17"/>
      <c r="GP93" s="17"/>
      <c r="GQ93" s="17"/>
      <c r="GR93" s="17"/>
      <c r="GS93" s="17"/>
      <c r="GT93" s="17"/>
      <c r="GU93" s="17"/>
      <c r="GV93" s="17"/>
      <c r="GW93" s="17"/>
      <c r="GX93" s="17"/>
      <c r="GY93" s="17"/>
      <c r="GZ93" s="17"/>
      <c r="HA93" s="17"/>
      <c r="HB93" s="17"/>
      <c r="HC93" s="17"/>
      <c r="HD93" s="17"/>
      <c r="HE93" s="17"/>
      <c r="HF93" s="17"/>
      <c r="HG93" s="17"/>
      <c r="HH93" s="17"/>
      <c r="HI93" s="17"/>
      <c r="HJ93" s="17"/>
      <c r="HK93" s="17"/>
      <c r="HL93" s="17"/>
      <c r="HM93" s="17"/>
      <c r="HN93" s="17"/>
    </row>
    <row r="94" spans="1:222" s="34" customFormat="1">
      <c r="A94" s="32" t="s">
        <v>35</v>
      </c>
      <c r="B94" s="32" t="s">
        <v>349</v>
      </c>
      <c r="D94" s="36"/>
      <c r="E94" s="35"/>
      <c r="F94" s="35"/>
      <c r="G94" s="35"/>
      <c r="H94" s="35"/>
      <c r="I94" s="35"/>
      <c r="J94" s="35"/>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c r="DE94" s="17"/>
      <c r="DF94" s="17"/>
      <c r="DG94" s="17"/>
      <c r="DH94" s="17"/>
      <c r="DI94" s="17"/>
      <c r="DJ94" s="17"/>
      <c r="DK94" s="17"/>
      <c r="DL94" s="17"/>
      <c r="DM94" s="17"/>
      <c r="DN94" s="17"/>
      <c r="DO94" s="17"/>
      <c r="DP94" s="17"/>
      <c r="DQ94" s="17"/>
      <c r="DR94" s="17"/>
      <c r="DS94" s="17"/>
      <c r="DT94" s="17"/>
      <c r="DU94" s="17"/>
      <c r="DV94" s="17"/>
      <c r="DW94" s="17"/>
      <c r="DX94" s="17"/>
      <c r="DY94" s="17"/>
      <c r="DZ94" s="17"/>
      <c r="EA94" s="17"/>
      <c r="EB94" s="17"/>
      <c r="EC94" s="17"/>
      <c r="ED94" s="17"/>
      <c r="EE94" s="17"/>
      <c r="EF94" s="17"/>
      <c r="EG94" s="17"/>
      <c r="EH94" s="17"/>
      <c r="EI94" s="17"/>
      <c r="EJ94" s="17"/>
      <c r="EK94" s="17"/>
      <c r="EL94" s="17"/>
      <c r="EM94" s="17"/>
      <c r="EN94" s="17"/>
      <c r="EO94" s="17"/>
      <c r="EP94" s="17"/>
      <c r="EQ94" s="17"/>
      <c r="ER94" s="17"/>
      <c r="ES94" s="17"/>
      <c r="ET94" s="17"/>
      <c r="EU94" s="17"/>
      <c r="EV94" s="17"/>
      <c r="EW94" s="17"/>
      <c r="EX94" s="17"/>
      <c r="EY94" s="17"/>
      <c r="EZ94" s="17"/>
      <c r="FA94" s="17"/>
      <c r="FB94" s="17"/>
      <c r="FC94" s="17"/>
      <c r="FD94" s="17"/>
      <c r="FE94" s="17"/>
      <c r="FF94" s="17"/>
      <c r="FG94" s="17"/>
      <c r="FH94" s="17"/>
      <c r="FI94" s="17"/>
      <c r="FJ94" s="17"/>
      <c r="FK94" s="17"/>
      <c r="FL94" s="17"/>
      <c r="FM94" s="17"/>
      <c r="FN94" s="17"/>
      <c r="FO94" s="17"/>
      <c r="FP94" s="17"/>
      <c r="FQ94" s="17"/>
      <c r="FR94" s="17"/>
      <c r="FS94" s="17"/>
      <c r="FT94" s="17"/>
      <c r="FU94" s="17"/>
      <c r="FV94" s="17"/>
      <c r="FW94" s="17"/>
      <c r="FX94" s="17"/>
      <c r="FY94" s="17"/>
      <c r="FZ94" s="17"/>
      <c r="GA94" s="17"/>
      <c r="GB94" s="17"/>
      <c r="GC94" s="17"/>
      <c r="GD94" s="17"/>
      <c r="GE94" s="17"/>
      <c r="GF94" s="17"/>
      <c r="GG94" s="17"/>
      <c r="GH94" s="17"/>
      <c r="GI94" s="17"/>
      <c r="GJ94" s="17"/>
      <c r="GK94" s="17"/>
      <c r="GL94" s="17"/>
      <c r="GM94" s="17"/>
      <c r="GN94" s="17"/>
      <c r="GO94" s="17"/>
      <c r="GP94" s="17"/>
      <c r="GQ94" s="17"/>
      <c r="GR94" s="17"/>
      <c r="GS94" s="17"/>
      <c r="GT94" s="17"/>
      <c r="GU94" s="17"/>
      <c r="GV94" s="17"/>
      <c r="GW94" s="17"/>
      <c r="GX94" s="17"/>
      <c r="GY94" s="17"/>
      <c r="GZ94" s="17"/>
      <c r="HA94" s="17"/>
      <c r="HB94" s="17"/>
      <c r="HC94" s="17"/>
      <c r="HD94" s="17"/>
      <c r="HE94" s="17"/>
      <c r="HF94" s="17"/>
      <c r="HG94" s="17"/>
      <c r="HH94" s="17"/>
      <c r="HI94" s="17"/>
      <c r="HJ94" s="17"/>
      <c r="HK94" s="17"/>
      <c r="HL94" s="17"/>
      <c r="HM94" s="17"/>
      <c r="HN94" s="17"/>
    </row>
    <row r="95" spans="1:222">
      <c r="A95" s="32" t="s">
        <v>36</v>
      </c>
      <c r="B95" s="32" t="s">
        <v>349</v>
      </c>
      <c r="C95" s="34"/>
      <c r="D95" s="36"/>
      <c r="E95" s="35"/>
      <c r="F95" s="35"/>
      <c r="G95" s="35"/>
      <c r="H95" s="35"/>
      <c r="I95" s="35"/>
      <c r="J95" s="35"/>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c r="DE95" s="17"/>
      <c r="DF95" s="17"/>
      <c r="DG95" s="17"/>
      <c r="DH95" s="17"/>
      <c r="DI95" s="17"/>
      <c r="DJ95" s="17"/>
      <c r="DK95" s="17"/>
      <c r="DL95" s="17"/>
      <c r="DM95" s="17"/>
      <c r="DN95" s="17"/>
      <c r="DO95" s="17"/>
      <c r="DP95" s="17"/>
      <c r="DQ95" s="17"/>
      <c r="DR95" s="17"/>
      <c r="DS95" s="17"/>
      <c r="DT95" s="17"/>
      <c r="DU95" s="17"/>
      <c r="DV95" s="17"/>
      <c r="DW95" s="17"/>
      <c r="DX95" s="17"/>
      <c r="DY95" s="17"/>
      <c r="DZ95" s="17"/>
      <c r="EA95" s="17"/>
      <c r="EB95" s="17"/>
      <c r="EC95" s="17"/>
      <c r="ED95" s="17"/>
      <c r="EE95" s="17"/>
      <c r="EF95" s="17"/>
      <c r="EG95" s="17"/>
      <c r="EH95" s="17"/>
      <c r="EI95" s="17"/>
      <c r="EJ95" s="17"/>
      <c r="EK95" s="17"/>
      <c r="EL95" s="17"/>
      <c r="EM95" s="17"/>
      <c r="EN95" s="17"/>
      <c r="EO95" s="17"/>
      <c r="EP95" s="17"/>
      <c r="EQ95" s="17"/>
      <c r="ER95" s="17"/>
      <c r="ES95" s="17"/>
      <c r="ET95" s="17"/>
      <c r="EU95" s="17"/>
      <c r="EV95" s="17"/>
      <c r="EW95" s="17"/>
      <c r="EX95" s="17"/>
      <c r="EY95" s="17"/>
      <c r="EZ95" s="17"/>
      <c r="FA95" s="17"/>
      <c r="FB95" s="17"/>
      <c r="FC95" s="17"/>
      <c r="FD95" s="17"/>
      <c r="FE95" s="17"/>
      <c r="FF95" s="17"/>
      <c r="FG95" s="17"/>
      <c r="FH95" s="17"/>
      <c r="FI95" s="17"/>
      <c r="FJ95" s="17"/>
      <c r="FK95" s="17"/>
      <c r="FL95" s="17"/>
      <c r="FM95" s="17"/>
      <c r="FN95" s="17"/>
      <c r="FO95" s="17"/>
      <c r="FP95" s="17"/>
      <c r="FQ95" s="17"/>
      <c r="FR95" s="17"/>
      <c r="FS95" s="17"/>
      <c r="FT95" s="17"/>
      <c r="FU95" s="17"/>
      <c r="FV95" s="17"/>
      <c r="FW95" s="17"/>
      <c r="FX95" s="17"/>
      <c r="FY95" s="17"/>
      <c r="FZ95" s="17"/>
      <c r="GA95" s="17"/>
      <c r="GB95" s="17"/>
      <c r="GC95" s="17"/>
      <c r="GD95" s="17"/>
      <c r="GE95" s="17"/>
      <c r="GF95" s="17"/>
      <c r="GG95" s="17"/>
      <c r="GH95" s="17"/>
      <c r="GI95" s="17"/>
      <c r="GJ95" s="17"/>
      <c r="GK95" s="17"/>
      <c r="GL95" s="17"/>
      <c r="GM95" s="17"/>
      <c r="GN95" s="17"/>
      <c r="GO95" s="17"/>
      <c r="GP95" s="17"/>
      <c r="GQ95" s="17"/>
      <c r="GR95" s="17"/>
      <c r="GS95" s="17"/>
      <c r="GT95" s="17"/>
      <c r="GU95" s="17"/>
      <c r="GV95" s="17"/>
      <c r="GW95" s="17"/>
      <c r="GX95" s="17"/>
      <c r="GY95" s="17"/>
      <c r="GZ95" s="17"/>
      <c r="HA95" s="17"/>
      <c r="HB95" s="17"/>
      <c r="HC95" s="17"/>
      <c r="HD95" s="17"/>
      <c r="HE95" s="17"/>
      <c r="HF95" s="17"/>
      <c r="HG95" s="17"/>
      <c r="HH95" s="17"/>
      <c r="HI95" s="17"/>
      <c r="HJ95" s="17"/>
      <c r="HK95" s="17"/>
      <c r="HL95" s="17"/>
      <c r="HM95" s="17"/>
      <c r="HN95" s="17"/>
    </row>
    <row r="96" spans="1:222">
      <c r="A96" s="32" t="s">
        <v>37</v>
      </c>
      <c r="B96" s="32" t="s">
        <v>349</v>
      </c>
      <c r="C96" s="34"/>
      <c r="D96" s="36"/>
      <c r="E96" s="35"/>
      <c r="F96" s="35"/>
      <c r="G96" s="35"/>
      <c r="H96" s="35"/>
      <c r="I96" s="35"/>
      <c r="J96" s="35"/>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7"/>
      <c r="EV96" s="17"/>
      <c r="EW96" s="17"/>
      <c r="EX96" s="17"/>
      <c r="EY96" s="17"/>
      <c r="EZ96" s="17"/>
      <c r="FA96" s="17"/>
      <c r="FB96" s="17"/>
      <c r="FC96" s="17"/>
      <c r="FD96" s="17"/>
      <c r="FE96" s="17"/>
      <c r="FF96" s="17"/>
      <c r="FG96" s="17"/>
      <c r="FH96" s="17"/>
      <c r="FI96" s="17"/>
      <c r="FJ96" s="17"/>
      <c r="FK96" s="17"/>
      <c r="FL96" s="17"/>
      <c r="FM96" s="17"/>
      <c r="FN96" s="17"/>
      <c r="FO96" s="17"/>
      <c r="FP96" s="17"/>
      <c r="FQ96" s="17"/>
      <c r="FR96" s="17"/>
      <c r="FS96" s="17"/>
      <c r="FT96" s="17"/>
      <c r="FU96" s="17"/>
      <c r="FV96" s="17"/>
      <c r="FW96" s="17"/>
      <c r="FX96" s="17"/>
      <c r="FY96" s="17"/>
      <c r="FZ96" s="17"/>
      <c r="GA96" s="17"/>
      <c r="GB96" s="17"/>
      <c r="GC96" s="17"/>
      <c r="GD96" s="17"/>
      <c r="GE96" s="17"/>
      <c r="GF96" s="17"/>
      <c r="GG96" s="17"/>
      <c r="GH96" s="17"/>
      <c r="GI96" s="17"/>
      <c r="GJ96" s="17"/>
      <c r="GK96" s="17"/>
      <c r="GL96" s="17"/>
      <c r="GM96" s="17"/>
      <c r="GN96" s="17"/>
      <c r="GO96" s="17"/>
      <c r="GP96" s="17"/>
      <c r="GQ96" s="17"/>
      <c r="GR96" s="17"/>
      <c r="GS96" s="17"/>
      <c r="GT96" s="17"/>
      <c r="GU96" s="17"/>
      <c r="GV96" s="17"/>
      <c r="GW96" s="17"/>
      <c r="GX96" s="17"/>
      <c r="GY96" s="17"/>
      <c r="GZ96" s="17"/>
      <c r="HA96" s="17"/>
      <c r="HB96" s="17"/>
      <c r="HC96" s="17"/>
      <c r="HD96" s="17"/>
      <c r="HE96" s="17"/>
      <c r="HF96" s="17"/>
      <c r="HG96" s="17"/>
      <c r="HH96" s="17"/>
      <c r="HI96" s="17"/>
      <c r="HJ96" s="17"/>
      <c r="HK96" s="17"/>
      <c r="HL96" s="17"/>
      <c r="HM96" s="17"/>
      <c r="HN96" s="17"/>
    </row>
    <row r="97" spans="1:222">
      <c r="A97" s="32" t="s">
        <v>28</v>
      </c>
      <c r="B97" s="32" t="s">
        <v>349</v>
      </c>
      <c r="C97" s="34"/>
      <c r="D97" s="36"/>
      <c r="E97" s="35"/>
      <c r="F97" s="35"/>
      <c r="G97" s="35"/>
      <c r="H97" s="35"/>
      <c r="I97" s="35"/>
      <c r="J97" s="35"/>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c r="DE97" s="17"/>
      <c r="DF97" s="17"/>
      <c r="DG97" s="17"/>
      <c r="DH97" s="17"/>
      <c r="DI97" s="17"/>
      <c r="DJ97" s="17"/>
      <c r="DK97" s="17"/>
      <c r="DL97" s="17"/>
      <c r="DM97" s="17"/>
      <c r="DN97" s="17"/>
      <c r="DO97" s="17"/>
      <c r="DP97" s="17"/>
      <c r="DQ97" s="17"/>
      <c r="DR97" s="17"/>
      <c r="DS97" s="17"/>
      <c r="DT97" s="17"/>
      <c r="DU97" s="17"/>
      <c r="DV97" s="17"/>
      <c r="DW97" s="17"/>
      <c r="DX97" s="17"/>
      <c r="DY97" s="17"/>
      <c r="DZ97" s="17"/>
      <c r="EA97" s="17"/>
      <c r="EB97" s="17"/>
      <c r="EC97" s="17"/>
      <c r="ED97" s="17"/>
      <c r="EE97" s="17"/>
      <c r="EF97" s="17"/>
      <c r="EG97" s="17"/>
      <c r="EH97" s="17"/>
      <c r="EI97" s="17"/>
      <c r="EJ97" s="17"/>
      <c r="EK97" s="17"/>
      <c r="EL97" s="17"/>
      <c r="EM97" s="17"/>
      <c r="EN97" s="17"/>
      <c r="EO97" s="17"/>
      <c r="EP97" s="17"/>
      <c r="EQ97" s="17"/>
      <c r="ER97" s="17"/>
      <c r="ES97" s="17"/>
      <c r="ET97" s="17"/>
      <c r="EU97" s="17"/>
      <c r="EV97" s="17"/>
      <c r="EW97" s="17"/>
      <c r="EX97" s="17"/>
      <c r="EY97" s="17"/>
      <c r="EZ97" s="17"/>
      <c r="FA97" s="17"/>
      <c r="FB97" s="17"/>
      <c r="FC97" s="17"/>
      <c r="FD97" s="17"/>
      <c r="FE97" s="17"/>
      <c r="FF97" s="17"/>
      <c r="FG97" s="17"/>
      <c r="FH97" s="17"/>
      <c r="FI97" s="17"/>
      <c r="FJ97" s="17"/>
      <c r="FK97" s="17"/>
      <c r="FL97" s="17"/>
      <c r="FM97" s="17"/>
      <c r="FN97" s="17"/>
      <c r="FO97" s="17"/>
      <c r="FP97" s="17"/>
      <c r="FQ97" s="17"/>
      <c r="FR97" s="17"/>
      <c r="FS97" s="17"/>
      <c r="FT97" s="17"/>
      <c r="FU97" s="17"/>
      <c r="FV97" s="17"/>
      <c r="FW97" s="17"/>
      <c r="FX97" s="17"/>
      <c r="FY97" s="17"/>
      <c r="FZ97" s="17"/>
      <c r="GA97" s="17"/>
      <c r="GB97" s="17"/>
      <c r="GC97" s="17"/>
      <c r="GD97" s="17"/>
      <c r="GE97" s="17"/>
      <c r="GF97" s="17"/>
      <c r="GG97" s="17"/>
      <c r="GH97" s="17"/>
      <c r="GI97" s="17"/>
      <c r="GJ97" s="17"/>
      <c r="GK97" s="17"/>
      <c r="GL97" s="17"/>
      <c r="GM97" s="17"/>
      <c r="GN97" s="17"/>
      <c r="GO97" s="17"/>
      <c r="GP97" s="17"/>
      <c r="GQ97" s="17"/>
      <c r="GR97" s="17"/>
      <c r="GS97" s="17"/>
      <c r="GT97" s="17"/>
      <c r="GU97" s="17"/>
      <c r="GV97" s="17"/>
      <c r="GW97" s="17"/>
      <c r="GX97" s="17"/>
      <c r="GY97" s="17"/>
      <c r="GZ97" s="17"/>
      <c r="HA97" s="17"/>
      <c r="HB97" s="17"/>
      <c r="HC97" s="17"/>
      <c r="HD97" s="17"/>
      <c r="HE97" s="17"/>
      <c r="HF97" s="17"/>
      <c r="HG97" s="17"/>
      <c r="HH97" s="17"/>
      <c r="HI97" s="17"/>
      <c r="HJ97" s="17"/>
      <c r="HK97" s="17"/>
      <c r="HL97" s="17"/>
      <c r="HM97" s="17"/>
      <c r="HN97" s="17"/>
    </row>
    <row r="98" spans="1:222">
      <c r="A98" s="32" t="s">
        <v>30</v>
      </c>
      <c r="B98" s="32" t="s">
        <v>349</v>
      </c>
      <c r="C98" s="34"/>
      <c r="D98" s="36"/>
      <c r="E98" s="35"/>
      <c r="F98" s="35"/>
      <c r="G98" s="35"/>
      <c r="H98" s="35"/>
      <c r="I98" s="35"/>
      <c r="J98" s="35"/>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c r="DE98" s="17"/>
      <c r="DF98" s="17"/>
      <c r="DG98" s="17"/>
      <c r="DH98" s="17"/>
      <c r="DI98" s="17"/>
      <c r="DJ98" s="17"/>
      <c r="DK98" s="17"/>
      <c r="DL98" s="17"/>
      <c r="DM98" s="17"/>
      <c r="DN98" s="17"/>
      <c r="DO98" s="17"/>
      <c r="DP98" s="17"/>
      <c r="DQ98" s="17"/>
      <c r="DR98" s="17"/>
      <c r="DS98" s="17"/>
      <c r="DT98" s="17"/>
      <c r="DU98" s="17"/>
      <c r="DV98" s="17"/>
      <c r="DW98" s="17"/>
      <c r="DX98" s="17"/>
      <c r="DY98" s="17"/>
      <c r="DZ98" s="17"/>
      <c r="EA98" s="17"/>
      <c r="EB98" s="17"/>
      <c r="EC98" s="17"/>
      <c r="ED98" s="17"/>
      <c r="EE98" s="17"/>
      <c r="EF98" s="17"/>
      <c r="EG98" s="17"/>
      <c r="EH98" s="17"/>
      <c r="EI98" s="17"/>
      <c r="EJ98" s="17"/>
      <c r="EK98" s="17"/>
      <c r="EL98" s="17"/>
      <c r="EM98" s="17"/>
      <c r="EN98" s="17"/>
      <c r="EO98" s="17"/>
      <c r="EP98" s="17"/>
      <c r="EQ98" s="17"/>
      <c r="ER98" s="17"/>
      <c r="ES98" s="17"/>
      <c r="ET98" s="17"/>
      <c r="EU98" s="17"/>
      <c r="EV98" s="17"/>
      <c r="EW98" s="17"/>
      <c r="EX98" s="17"/>
      <c r="EY98" s="17"/>
      <c r="EZ98" s="17"/>
      <c r="FA98" s="17"/>
      <c r="FB98" s="17"/>
      <c r="FC98" s="17"/>
      <c r="FD98" s="17"/>
      <c r="FE98" s="17"/>
      <c r="FF98" s="17"/>
      <c r="FG98" s="17"/>
      <c r="FH98" s="17"/>
      <c r="FI98" s="17"/>
      <c r="FJ98" s="17"/>
      <c r="FK98" s="17"/>
      <c r="FL98" s="17"/>
      <c r="FM98" s="17"/>
      <c r="FN98" s="17"/>
      <c r="FO98" s="17"/>
      <c r="FP98" s="17"/>
      <c r="FQ98" s="17"/>
      <c r="FR98" s="17"/>
      <c r="FS98" s="17"/>
      <c r="FT98" s="17"/>
      <c r="FU98" s="17"/>
      <c r="FV98" s="17"/>
      <c r="FW98" s="17"/>
      <c r="FX98" s="17"/>
      <c r="FY98" s="17"/>
      <c r="FZ98" s="17"/>
      <c r="GA98" s="17"/>
      <c r="GB98" s="17"/>
      <c r="GC98" s="17"/>
      <c r="GD98" s="17"/>
      <c r="GE98" s="17"/>
      <c r="GF98" s="17"/>
      <c r="GG98" s="17"/>
      <c r="GH98" s="17"/>
      <c r="GI98" s="17"/>
      <c r="GJ98" s="17"/>
      <c r="GK98" s="17"/>
      <c r="GL98" s="17"/>
      <c r="GM98" s="17"/>
      <c r="GN98" s="17"/>
      <c r="GO98" s="17"/>
      <c r="GP98" s="17"/>
      <c r="GQ98" s="17"/>
      <c r="GR98" s="17"/>
      <c r="GS98" s="17"/>
      <c r="GT98" s="17"/>
      <c r="GU98" s="17"/>
      <c r="GV98" s="17"/>
      <c r="GW98" s="17"/>
      <c r="GX98" s="17"/>
      <c r="GY98" s="17"/>
      <c r="GZ98" s="17"/>
      <c r="HA98" s="17"/>
      <c r="HB98" s="17"/>
      <c r="HC98" s="17"/>
      <c r="HD98" s="17"/>
      <c r="HE98" s="17"/>
      <c r="HF98" s="17"/>
      <c r="HG98" s="17"/>
      <c r="HH98" s="17"/>
      <c r="HI98" s="17"/>
      <c r="HJ98" s="17"/>
      <c r="HK98" s="17"/>
      <c r="HL98" s="17"/>
      <c r="HM98" s="17"/>
      <c r="HN98" s="17"/>
    </row>
    <row r="99" spans="1:222">
      <c r="A99" s="32" t="s">
        <v>24</v>
      </c>
      <c r="B99" s="32" t="s">
        <v>348</v>
      </c>
      <c r="C99" s="34"/>
      <c r="D99" s="36"/>
      <c r="E99" s="35"/>
      <c r="F99" s="35"/>
      <c r="G99" s="35"/>
      <c r="H99" s="35"/>
      <c r="I99" s="35"/>
      <c r="J99" s="35"/>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c r="DE99" s="17"/>
      <c r="DF99" s="17"/>
      <c r="DG99" s="17"/>
      <c r="DH99" s="17"/>
      <c r="DI99" s="17"/>
      <c r="DJ99" s="17"/>
      <c r="DK99" s="17"/>
      <c r="DL99" s="17"/>
      <c r="DM99" s="17"/>
      <c r="DN99" s="17"/>
      <c r="DO99" s="17"/>
      <c r="DP99" s="17"/>
      <c r="DQ99" s="17"/>
      <c r="DR99" s="17"/>
      <c r="DS99" s="17"/>
      <c r="DT99" s="17"/>
      <c r="DU99" s="17"/>
      <c r="DV99" s="17"/>
      <c r="DW99" s="17"/>
      <c r="DX99" s="17"/>
      <c r="DY99" s="17"/>
      <c r="DZ99" s="17"/>
      <c r="EA99" s="17"/>
      <c r="EB99" s="17"/>
      <c r="EC99" s="17"/>
      <c r="ED99" s="17"/>
      <c r="EE99" s="17"/>
      <c r="EF99" s="17"/>
      <c r="EG99" s="17"/>
      <c r="EH99" s="17"/>
      <c r="EI99" s="17"/>
      <c r="EJ99" s="17"/>
      <c r="EK99" s="17"/>
      <c r="EL99" s="17"/>
      <c r="EM99" s="17"/>
      <c r="EN99" s="17"/>
      <c r="EO99" s="17"/>
      <c r="EP99" s="17"/>
      <c r="EQ99" s="17"/>
      <c r="ER99" s="17"/>
      <c r="ES99" s="17"/>
      <c r="ET99" s="17"/>
      <c r="EU99" s="17"/>
      <c r="EV99" s="17"/>
      <c r="EW99" s="17"/>
      <c r="EX99" s="17"/>
      <c r="EY99" s="17"/>
      <c r="EZ99" s="17"/>
      <c r="FA99" s="17"/>
      <c r="FB99" s="17"/>
      <c r="FC99" s="17"/>
      <c r="FD99" s="17"/>
      <c r="FE99" s="17"/>
      <c r="FF99" s="17"/>
      <c r="FG99" s="17"/>
      <c r="FH99" s="17"/>
      <c r="FI99" s="17"/>
      <c r="FJ99" s="17"/>
      <c r="FK99" s="17"/>
      <c r="FL99" s="17"/>
      <c r="FM99" s="17"/>
      <c r="FN99" s="17"/>
      <c r="FO99" s="17"/>
      <c r="FP99" s="17"/>
      <c r="FQ99" s="17"/>
      <c r="FR99" s="17"/>
      <c r="FS99" s="17"/>
      <c r="FT99" s="17"/>
      <c r="FU99" s="17"/>
      <c r="FV99" s="17"/>
      <c r="FW99" s="17"/>
      <c r="FX99" s="17"/>
      <c r="FY99" s="17"/>
      <c r="FZ99" s="17"/>
      <c r="GA99" s="17"/>
      <c r="GB99" s="17"/>
      <c r="GC99" s="17"/>
      <c r="GD99" s="17"/>
      <c r="GE99" s="17"/>
      <c r="GF99" s="17"/>
      <c r="GG99" s="17"/>
      <c r="GH99" s="17"/>
      <c r="GI99" s="17"/>
      <c r="GJ99" s="17"/>
      <c r="GK99" s="17"/>
      <c r="GL99" s="17"/>
      <c r="GM99" s="17"/>
      <c r="GN99" s="17"/>
      <c r="GO99" s="17"/>
      <c r="GP99" s="17"/>
      <c r="GQ99" s="17"/>
      <c r="GR99" s="17"/>
      <c r="GS99" s="17"/>
      <c r="GT99" s="17"/>
      <c r="GU99" s="17"/>
      <c r="GV99" s="17"/>
      <c r="GW99" s="17"/>
      <c r="GX99" s="17"/>
      <c r="GY99" s="17"/>
      <c r="GZ99" s="17"/>
      <c r="HA99" s="17"/>
      <c r="HB99" s="17"/>
      <c r="HC99" s="17"/>
      <c r="HD99" s="17"/>
      <c r="HE99" s="17"/>
      <c r="HF99" s="17"/>
      <c r="HG99" s="17"/>
      <c r="HH99" s="17"/>
      <c r="HI99" s="17"/>
      <c r="HJ99" s="17"/>
      <c r="HK99" s="17"/>
      <c r="HL99" s="17"/>
      <c r="HM99" s="17"/>
      <c r="HN99" s="17"/>
    </row>
    <row r="100" spans="1:222">
      <c r="A100" s="32" t="s">
        <v>22</v>
      </c>
      <c r="B100" s="32" t="s">
        <v>348</v>
      </c>
      <c r="C100" s="33"/>
      <c r="D100" s="36"/>
      <c r="E100" s="35"/>
      <c r="F100" s="35"/>
      <c r="G100" s="35"/>
      <c r="H100" s="35"/>
      <c r="I100" s="35"/>
      <c r="J100" s="35"/>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c r="DE100" s="17"/>
      <c r="DF100" s="17"/>
      <c r="DG100" s="17"/>
      <c r="DH100" s="17"/>
      <c r="DI100" s="17"/>
      <c r="DJ100" s="17"/>
      <c r="DK100" s="17"/>
      <c r="DL100" s="17"/>
      <c r="DM100" s="17"/>
      <c r="DN100" s="17"/>
      <c r="DO100" s="17"/>
      <c r="DP100" s="17"/>
      <c r="DQ100" s="17"/>
      <c r="DR100" s="17"/>
      <c r="DS100" s="17"/>
      <c r="DT100" s="17"/>
      <c r="DU100" s="17"/>
      <c r="DV100" s="17"/>
      <c r="DW100" s="17"/>
      <c r="DX100" s="17"/>
      <c r="DY100" s="17"/>
      <c r="DZ100" s="17"/>
      <c r="EA100" s="17"/>
      <c r="EB100" s="17"/>
      <c r="EC100" s="17"/>
      <c r="ED100" s="17"/>
      <c r="EE100" s="17"/>
      <c r="EF100" s="17"/>
      <c r="EG100" s="17"/>
      <c r="EH100" s="17"/>
      <c r="EI100" s="17"/>
      <c r="EJ100" s="17"/>
      <c r="EK100" s="17"/>
      <c r="EL100" s="17"/>
      <c r="EM100" s="17"/>
      <c r="EN100" s="17"/>
      <c r="EO100" s="17"/>
      <c r="EP100" s="17"/>
      <c r="EQ100" s="17"/>
      <c r="ER100" s="17"/>
      <c r="ES100" s="17"/>
      <c r="ET100" s="17"/>
      <c r="EU100" s="17"/>
      <c r="EV100" s="17"/>
      <c r="EW100" s="17"/>
      <c r="EX100" s="17"/>
      <c r="EY100" s="17"/>
      <c r="EZ100" s="17"/>
      <c r="FA100" s="17"/>
      <c r="FB100" s="17"/>
      <c r="FC100" s="17"/>
      <c r="FD100" s="17"/>
      <c r="FE100" s="17"/>
      <c r="FF100" s="17"/>
      <c r="FG100" s="17"/>
      <c r="FH100" s="17"/>
      <c r="FI100" s="17"/>
      <c r="FJ100" s="17"/>
      <c r="FK100" s="17"/>
      <c r="FL100" s="17"/>
      <c r="FM100" s="17"/>
      <c r="FN100" s="17"/>
      <c r="FO100" s="17"/>
      <c r="FP100" s="17"/>
      <c r="FQ100" s="17"/>
      <c r="FR100" s="17"/>
      <c r="FS100" s="17"/>
      <c r="FT100" s="17"/>
      <c r="FU100" s="17"/>
      <c r="FV100" s="17"/>
      <c r="FW100" s="17"/>
      <c r="FX100" s="17"/>
      <c r="FY100" s="17"/>
      <c r="FZ100" s="17"/>
      <c r="GA100" s="17"/>
      <c r="GB100" s="17"/>
      <c r="GC100" s="17"/>
      <c r="GD100" s="17"/>
      <c r="GE100" s="17"/>
      <c r="GF100" s="17"/>
      <c r="GG100" s="17"/>
      <c r="GH100" s="17"/>
      <c r="GI100" s="17"/>
      <c r="GJ100" s="17"/>
      <c r="GK100" s="17"/>
      <c r="GL100" s="17"/>
      <c r="GM100" s="17"/>
      <c r="GN100" s="17"/>
      <c r="GO100" s="17"/>
      <c r="GP100" s="17"/>
      <c r="GQ100" s="17"/>
      <c r="GR100" s="17"/>
      <c r="GS100" s="17"/>
      <c r="GT100" s="17"/>
      <c r="GU100" s="17"/>
      <c r="GV100" s="17"/>
      <c r="GW100" s="17"/>
      <c r="GX100" s="17"/>
      <c r="GY100" s="17"/>
      <c r="GZ100" s="17"/>
      <c r="HA100" s="17"/>
      <c r="HB100" s="17"/>
      <c r="HC100" s="17"/>
      <c r="HD100" s="17"/>
      <c r="HE100" s="17"/>
      <c r="HF100" s="17"/>
      <c r="HG100" s="17"/>
      <c r="HH100" s="17"/>
      <c r="HI100" s="17"/>
      <c r="HJ100" s="17"/>
      <c r="HK100" s="17"/>
      <c r="HL100" s="17"/>
      <c r="HM100" s="17"/>
      <c r="HN100" s="17"/>
    </row>
    <row r="101" spans="1:222">
      <c r="A101" s="32" t="s">
        <v>17</v>
      </c>
      <c r="B101" s="37" t="s">
        <v>367</v>
      </c>
      <c r="C101" s="33">
        <f>'sjr203.3_"opt1"'!C$2</f>
        <v>41115</v>
      </c>
      <c r="D101" s="34"/>
      <c r="E101" s="34"/>
      <c r="F101" s="34"/>
      <c r="G101" s="34"/>
      <c r="H101" s="34"/>
      <c r="I101" s="34"/>
      <c r="J101" s="34"/>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c r="DE101" s="17"/>
      <c r="DF101" s="17"/>
      <c r="DG101" s="17"/>
      <c r="DH101" s="17"/>
      <c r="DI101" s="17"/>
      <c r="DJ101" s="17"/>
      <c r="DK101" s="17"/>
      <c r="DL101" s="17"/>
      <c r="DM101" s="17"/>
      <c r="DN101" s="17"/>
      <c r="DO101" s="17"/>
      <c r="DP101" s="17"/>
      <c r="DQ101" s="17"/>
      <c r="DR101" s="17"/>
      <c r="DS101" s="17"/>
      <c r="DT101" s="17"/>
      <c r="DU101" s="17"/>
      <c r="DV101" s="17"/>
      <c r="DW101" s="17"/>
      <c r="DX101" s="17"/>
      <c r="DY101" s="17"/>
      <c r="DZ101" s="17"/>
      <c r="EA101" s="17"/>
      <c r="EB101" s="17"/>
      <c r="EC101" s="17"/>
      <c r="ED101" s="17"/>
      <c r="EE101" s="17"/>
      <c r="EF101" s="17"/>
      <c r="EG101" s="17"/>
      <c r="EH101" s="17"/>
      <c r="EI101" s="17"/>
      <c r="EJ101" s="17"/>
      <c r="EK101" s="17"/>
      <c r="EL101" s="17"/>
      <c r="EM101" s="17"/>
      <c r="EN101" s="17"/>
      <c r="EO101" s="17"/>
      <c r="EP101" s="17"/>
      <c r="EQ101" s="17"/>
      <c r="ER101" s="17"/>
      <c r="ES101" s="17"/>
      <c r="ET101" s="17"/>
      <c r="EU101" s="17"/>
      <c r="EV101" s="17"/>
      <c r="EW101" s="17"/>
      <c r="EX101" s="17"/>
      <c r="EY101" s="17"/>
      <c r="EZ101" s="17"/>
      <c r="FA101" s="17"/>
      <c r="FB101" s="17"/>
      <c r="FC101" s="17"/>
      <c r="FD101" s="17"/>
      <c r="FE101" s="17"/>
      <c r="FF101" s="17"/>
      <c r="FG101" s="17"/>
      <c r="FH101" s="17"/>
      <c r="FI101" s="17"/>
      <c r="FJ101" s="17"/>
      <c r="FK101" s="17"/>
      <c r="FL101" s="17"/>
      <c r="FM101" s="17"/>
      <c r="FN101" s="17"/>
      <c r="FO101" s="17"/>
      <c r="FP101" s="17"/>
      <c r="FQ101" s="17"/>
      <c r="FR101" s="17"/>
      <c r="FS101" s="17"/>
      <c r="FT101" s="17"/>
      <c r="FU101" s="17"/>
      <c r="FV101" s="17"/>
      <c r="FW101" s="17"/>
      <c r="FX101" s="17"/>
      <c r="FY101" s="17"/>
      <c r="FZ101" s="17"/>
      <c r="GA101" s="17"/>
      <c r="GB101" s="17"/>
      <c r="GC101" s="17"/>
      <c r="GD101" s="17"/>
      <c r="GE101" s="17"/>
      <c r="GF101" s="17"/>
      <c r="GG101" s="17"/>
      <c r="GH101" s="17"/>
      <c r="GI101" s="17"/>
      <c r="GJ101" s="17"/>
      <c r="GK101" s="17"/>
      <c r="GL101" s="17"/>
      <c r="GM101" s="17"/>
      <c r="GN101" s="17"/>
      <c r="GO101" s="17"/>
      <c r="GP101" s="17"/>
      <c r="GQ101" s="17"/>
      <c r="GR101" s="17"/>
      <c r="GS101" s="17"/>
      <c r="GT101" s="17"/>
      <c r="GU101" s="17"/>
      <c r="GV101" s="17"/>
      <c r="GW101" s="17"/>
      <c r="GX101" s="17"/>
      <c r="GY101" s="17"/>
      <c r="GZ101" s="17"/>
      <c r="HA101" s="17"/>
      <c r="HB101" s="17"/>
      <c r="HC101" s="17"/>
      <c r="HD101" s="17"/>
      <c r="HE101" s="17"/>
      <c r="HF101" s="17"/>
      <c r="HG101" s="17"/>
      <c r="HH101" s="17"/>
      <c r="HI101" s="17"/>
      <c r="HJ101" s="17"/>
      <c r="HK101" s="17"/>
      <c r="HL101" s="17"/>
      <c r="HM101" s="17"/>
      <c r="HN101" s="17"/>
    </row>
    <row r="102" spans="1:222" ht="30">
      <c r="A102" s="32" t="s">
        <v>13</v>
      </c>
      <c r="B102" s="37" t="s">
        <v>263</v>
      </c>
      <c r="C102" s="33">
        <v>41115</v>
      </c>
      <c r="D102" s="38">
        <v>0.52083333333333337</v>
      </c>
      <c r="E102" s="34"/>
      <c r="F102" s="34"/>
      <c r="G102" s="34"/>
      <c r="H102" s="34"/>
      <c r="I102" s="34"/>
      <c r="J102" s="34"/>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c r="DE102" s="17"/>
      <c r="DF102" s="17"/>
      <c r="DG102" s="17"/>
      <c r="DH102" s="17"/>
      <c r="DI102" s="17"/>
      <c r="DJ102" s="17"/>
      <c r="DK102" s="17"/>
      <c r="DL102" s="17"/>
      <c r="DM102" s="17"/>
      <c r="DN102" s="17"/>
      <c r="DO102" s="17"/>
      <c r="DP102" s="17"/>
      <c r="DQ102" s="17"/>
      <c r="DR102" s="17"/>
      <c r="DS102" s="17"/>
      <c r="DT102" s="17"/>
      <c r="DU102" s="17"/>
      <c r="DV102" s="17"/>
      <c r="DW102" s="17"/>
      <c r="DX102" s="17"/>
      <c r="DY102" s="17"/>
      <c r="DZ102" s="17"/>
      <c r="EA102" s="17"/>
      <c r="EB102" s="17"/>
      <c r="EC102" s="17"/>
      <c r="ED102" s="17"/>
      <c r="EE102" s="17"/>
      <c r="EF102" s="17"/>
      <c r="EG102" s="17"/>
      <c r="EH102" s="17"/>
      <c r="EI102" s="17"/>
      <c r="EJ102" s="17"/>
      <c r="EK102" s="17"/>
      <c r="EL102" s="17"/>
      <c r="EM102" s="17"/>
      <c r="EN102" s="17"/>
      <c r="EO102" s="17"/>
      <c r="EP102" s="17"/>
      <c r="EQ102" s="17"/>
      <c r="ER102" s="17"/>
      <c r="ES102" s="17"/>
      <c r="ET102" s="17"/>
      <c r="EU102" s="17"/>
      <c r="EV102" s="17"/>
      <c r="EW102" s="17"/>
      <c r="EX102" s="17"/>
      <c r="EY102" s="17"/>
      <c r="EZ102" s="17"/>
      <c r="FA102" s="17"/>
      <c r="FB102" s="17"/>
      <c r="FC102" s="17"/>
      <c r="FD102" s="17"/>
      <c r="FE102" s="17"/>
      <c r="FF102" s="17"/>
      <c r="FG102" s="17"/>
      <c r="FH102" s="17"/>
      <c r="FI102" s="17"/>
      <c r="FJ102" s="17"/>
      <c r="FK102" s="17"/>
      <c r="FL102" s="17"/>
      <c r="FM102" s="17"/>
      <c r="FN102" s="17"/>
      <c r="FO102" s="17"/>
      <c r="FP102" s="17"/>
      <c r="FQ102" s="17"/>
      <c r="FR102" s="17"/>
      <c r="FS102" s="17"/>
      <c r="FT102" s="17"/>
      <c r="FU102" s="17"/>
      <c r="FV102" s="17"/>
      <c r="FW102" s="17"/>
      <c r="FX102" s="17"/>
      <c r="FY102" s="17"/>
      <c r="FZ102" s="17"/>
      <c r="GA102" s="17"/>
      <c r="GB102" s="17"/>
      <c r="GC102" s="17"/>
      <c r="GD102" s="17"/>
      <c r="GE102" s="17"/>
      <c r="GF102" s="17"/>
      <c r="GG102" s="17"/>
      <c r="GH102" s="17"/>
      <c r="GI102" s="17"/>
      <c r="GJ102" s="17"/>
      <c r="GK102" s="17"/>
      <c r="GL102" s="17"/>
      <c r="GM102" s="17"/>
      <c r="GN102" s="17"/>
      <c r="GO102" s="17"/>
      <c r="GP102" s="17"/>
      <c r="GQ102" s="17"/>
      <c r="GR102" s="17"/>
      <c r="GS102" s="17"/>
      <c r="GT102" s="17"/>
      <c r="GU102" s="17"/>
      <c r="GV102" s="17"/>
      <c r="GW102" s="17"/>
      <c r="GX102" s="17"/>
      <c r="GY102" s="17"/>
      <c r="GZ102" s="17"/>
      <c r="HA102" s="17"/>
      <c r="HB102" s="17"/>
      <c r="HC102" s="17"/>
      <c r="HD102" s="17"/>
      <c r="HE102" s="17"/>
      <c r="HF102" s="17"/>
      <c r="HG102" s="17"/>
      <c r="HH102" s="17"/>
      <c r="HI102" s="17"/>
      <c r="HJ102" s="17"/>
      <c r="HK102" s="17"/>
      <c r="HL102" s="17"/>
      <c r="HM102" s="17"/>
      <c r="HN102" s="17"/>
    </row>
    <row r="103" spans="1:222" ht="30">
      <c r="A103" s="32" t="s">
        <v>14</v>
      </c>
      <c r="B103" s="37" t="s">
        <v>262</v>
      </c>
      <c r="C103" s="33">
        <v>41115</v>
      </c>
      <c r="D103" s="38">
        <v>0.52013888888888882</v>
      </c>
      <c r="E103" s="34"/>
      <c r="F103" s="34"/>
      <c r="G103" s="34"/>
      <c r="H103" s="34"/>
      <c r="I103" s="34"/>
      <c r="J103" s="34"/>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c r="DE103" s="17"/>
      <c r="DF103" s="17"/>
      <c r="DG103" s="17"/>
      <c r="DH103" s="17"/>
      <c r="DI103" s="17"/>
      <c r="DJ103" s="17"/>
      <c r="DK103" s="17"/>
      <c r="DL103" s="17"/>
      <c r="DM103" s="17"/>
      <c r="DN103" s="17"/>
      <c r="DO103" s="17"/>
      <c r="DP103" s="17"/>
      <c r="DQ103" s="17"/>
      <c r="DR103" s="17"/>
      <c r="DS103" s="17"/>
      <c r="DT103" s="17"/>
      <c r="DU103" s="17"/>
      <c r="DV103" s="17"/>
      <c r="DW103" s="17"/>
      <c r="DX103" s="17"/>
      <c r="DY103" s="17"/>
      <c r="DZ103" s="17"/>
      <c r="EA103" s="17"/>
      <c r="EB103" s="17"/>
      <c r="EC103" s="17"/>
      <c r="ED103" s="17"/>
      <c r="EE103" s="17"/>
      <c r="EF103" s="17"/>
      <c r="EG103" s="17"/>
      <c r="EH103" s="17"/>
      <c r="EI103" s="17"/>
      <c r="EJ103" s="17"/>
      <c r="EK103" s="17"/>
      <c r="EL103" s="17"/>
      <c r="EM103" s="17"/>
      <c r="EN103" s="17"/>
      <c r="EO103" s="17"/>
      <c r="EP103" s="17"/>
      <c r="EQ103" s="17"/>
      <c r="ER103" s="17"/>
      <c r="ES103" s="17"/>
      <c r="ET103" s="17"/>
      <c r="EU103" s="17"/>
      <c r="EV103" s="17"/>
      <c r="EW103" s="17"/>
      <c r="EX103" s="17"/>
      <c r="EY103" s="17"/>
      <c r="EZ103" s="17"/>
      <c r="FA103" s="17"/>
      <c r="FB103" s="17"/>
      <c r="FC103" s="17"/>
      <c r="FD103" s="17"/>
      <c r="FE103" s="17"/>
      <c r="FF103" s="17"/>
      <c r="FG103" s="17"/>
      <c r="FH103" s="17"/>
      <c r="FI103" s="17"/>
      <c r="FJ103" s="17"/>
      <c r="FK103" s="17"/>
      <c r="FL103" s="17"/>
      <c r="FM103" s="17"/>
      <c r="FN103" s="17"/>
      <c r="FO103" s="17"/>
      <c r="FP103" s="17"/>
      <c r="FQ103" s="17"/>
      <c r="FR103" s="17"/>
      <c r="FS103" s="17"/>
      <c r="FT103" s="17"/>
      <c r="FU103" s="17"/>
      <c r="FV103" s="17"/>
      <c r="FW103" s="17"/>
      <c r="FX103" s="17"/>
      <c r="FY103" s="17"/>
      <c r="FZ103" s="17"/>
      <c r="GA103" s="17"/>
      <c r="GB103" s="17"/>
      <c r="GC103" s="17"/>
      <c r="GD103" s="17"/>
      <c r="GE103" s="17"/>
      <c r="GF103" s="17"/>
      <c r="GG103" s="17"/>
      <c r="GH103" s="17"/>
      <c r="GI103" s="17"/>
      <c r="GJ103" s="17"/>
      <c r="GK103" s="17"/>
      <c r="GL103" s="17"/>
      <c r="GM103" s="17"/>
      <c r="GN103" s="17"/>
      <c r="GO103" s="17"/>
      <c r="GP103" s="17"/>
      <c r="GQ103" s="17"/>
      <c r="GR103" s="17"/>
      <c r="GS103" s="17"/>
      <c r="GT103" s="17"/>
      <c r="GU103" s="17"/>
      <c r="GV103" s="17"/>
      <c r="GW103" s="17"/>
      <c r="GX103" s="17"/>
      <c r="GY103" s="17"/>
      <c r="GZ103" s="17"/>
      <c r="HA103" s="17"/>
      <c r="HB103" s="17"/>
      <c r="HC103" s="17"/>
      <c r="HD103" s="17"/>
      <c r="HE103" s="17"/>
      <c r="HF103" s="17"/>
      <c r="HG103" s="17"/>
      <c r="HH103" s="17"/>
      <c r="HI103" s="17"/>
      <c r="HJ103" s="17"/>
      <c r="HK103" s="17"/>
      <c r="HL103" s="17"/>
      <c r="HM103" s="17"/>
      <c r="HN103" s="17"/>
    </row>
    <row r="104" spans="1:222" s="34" customFormat="1" ht="30">
      <c r="A104" s="32" t="s">
        <v>15</v>
      </c>
      <c r="B104" s="37" t="s">
        <v>368</v>
      </c>
      <c r="C104" s="33">
        <v>41115</v>
      </c>
      <c r="D104" s="38">
        <v>0.51944444444444449</v>
      </c>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c r="DE104" s="17"/>
      <c r="DF104" s="17"/>
      <c r="DG104" s="17"/>
      <c r="DH104" s="17"/>
      <c r="DI104" s="17"/>
      <c r="DJ104" s="17"/>
      <c r="DK104" s="17"/>
      <c r="DL104" s="17"/>
      <c r="DM104" s="17"/>
      <c r="DN104" s="17"/>
      <c r="DO104" s="17"/>
      <c r="DP104" s="17"/>
      <c r="DQ104" s="17"/>
      <c r="DR104" s="17"/>
      <c r="DS104" s="17"/>
      <c r="DT104" s="17"/>
      <c r="DU104" s="17"/>
      <c r="DV104" s="17"/>
      <c r="DW104" s="17"/>
      <c r="DX104" s="17"/>
      <c r="DY104" s="17"/>
      <c r="DZ104" s="17"/>
      <c r="EA104" s="17"/>
      <c r="EB104" s="17"/>
      <c r="EC104" s="17"/>
      <c r="ED104" s="17"/>
      <c r="EE104" s="17"/>
      <c r="EF104" s="17"/>
      <c r="EG104" s="17"/>
      <c r="EH104" s="17"/>
      <c r="EI104" s="17"/>
      <c r="EJ104" s="17"/>
      <c r="EK104" s="17"/>
      <c r="EL104" s="17"/>
      <c r="EM104" s="17"/>
      <c r="EN104" s="17"/>
      <c r="EO104" s="17"/>
      <c r="EP104" s="17"/>
      <c r="EQ104" s="17"/>
      <c r="ER104" s="17"/>
      <c r="ES104" s="17"/>
      <c r="ET104" s="17"/>
      <c r="EU104" s="17"/>
      <c r="EV104" s="17"/>
      <c r="EW104" s="17"/>
      <c r="EX104" s="17"/>
      <c r="EY104" s="17"/>
      <c r="EZ104" s="17"/>
      <c r="FA104" s="17"/>
      <c r="FB104" s="17"/>
      <c r="FC104" s="17"/>
      <c r="FD104" s="17"/>
      <c r="FE104" s="17"/>
      <c r="FF104" s="17"/>
      <c r="FG104" s="17"/>
      <c r="FH104" s="17"/>
      <c r="FI104" s="17"/>
      <c r="FJ104" s="17"/>
      <c r="FK104" s="17"/>
      <c r="FL104" s="17"/>
      <c r="FM104" s="17"/>
      <c r="FN104" s="17"/>
      <c r="FO104" s="17"/>
      <c r="FP104" s="17"/>
      <c r="FQ104" s="17"/>
      <c r="FR104" s="17"/>
      <c r="FS104" s="17"/>
      <c r="FT104" s="17"/>
      <c r="FU104" s="17"/>
      <c r="FV104" s="17"/>
      <c r="FW104" s="17"/>
      <c r="FX104" s="17"/>
      <c r="FY104" s="17"/>
      <c r="FZ104" s="17"/>
      <c r="GA104" s="17"/>
      <c r="GB104" s="17"/>
      <c r="GC104" s="17"/>
      <c r="GD104" s="17"/>
      <c r="GE104" s="17"/>
      <c r="GF104" s="17"/>
      <c r="GG104" s="17"/>
      <c r="GH104" s="17"/>
      <c r="GI104" s="17"/>
      <c r="GJ104" s="17"/>
      <c r="GK104" s="17"/>
      <c r="GL104" s="17"/>
      <c r="GM104" s="17"/>
      <c r="GN104" s="17"/>
      <c r="GO104" s="17"/>
      <c r="GP104" s="17"/>
      <c r="GQ104" s="17"/>
      <c r="GR104" s="17"/>
      <c r="GS104" s="17"/>
      <c r="GT104" s="17"/>
      <c r="GU104" s="17"/>
      <c r="GV104" s="17"/>
      <c r="GW104" s="17"/>
      <c r="GX104" s="17"/>
      <c r="GY104" s="17"/>
      <c r="GZ104" s="17"/>
      <c r="HA104" s="17"/>
      <c r="HB104" s="17"/>
      <c r="HC104" s="17"/>
      <c r="HD104" s="17"/>
      <c r="HE104" s="17"/>
      <c r="HF104" s="17"/>
      <c r="HG104" s="17"/>
      <c r="HH104" s="17"/>
      <c r="HI104" s="17"/>
      <c r="HJ104" s="17"/>
      <c r="HK104" s="17"/>
      <c r="HL104" s="17"/>
      <c r="HM104" s="17"/>
      <c r="HN104" s="17"/>
    </row>
    <row r="105" spans="1:222" ht="30">
      <c r="A105" s="1" t="s">
        <v>86</v>
      </c>
      <c r="B105" s="39" t="s">
        <v>369</v>
      </c>
      <c r="C105" s="5">
        <f>sjr211.42!$B$13</f>
        <v>41102</v>
      </c>
      <c r="D105" s="8">
        <v>0.54166666666666663</v>
      </c>
      <c r="E105" s="10"/>
      <c r="F105" s="10"/>
      <c r="G105" s="10"/>
      <c r="H105" s="10"/>
      <c r="I105" s="4"/>
      <c r="J105" s="4"/>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c r="DE105" s="17"/>
      <c r="DF105" s="17"/>
      <c r="DG105" s="17"/>
      <c r="DH105" s="17"/>
      <c r="DI105" s="17"/>
      <c r="DJ105" s="17"/>
      <c r="DK105" s="17"/>
      <c r="DL105" s="17"/>
      <c r="DM105" s="17"/>
      <c r="DN105" s="17"/>
      <c r="DO105" s="17"/>
      <c r="DP105" s="17"/>
      <c r="DQ105" s="17"/>
      <c r="DR105" s="17"/>
      <c r="DS105" s="17"/>
      <c r="DT105" s="17"/>
      <c r="DU105" s="17"/>
      <c r="DV105" s="17"/>
      <c r="DW105" s="17"/>
      <c r="DX105" s="17"/>
      <c r="DY105" s="17"/>
      <c r="DZ105" s="17"/>
      <c r="EA105" s="17"/>
      <c r="EB105" s="17"/>
      <c r="EC105" s="17"/>
      <c r="ED105" s="17"/>
      <c r="EE105" s="17"/>
      <c r="EF105" s="17"/>
      <c r="EG105" s="17"/>
      <c r="EH105" s="17"/>
      <c r="EI105" s="17"/>
      <c r="EJ105" s="17"/>
      <c r="EK105" s="17"/>
      <c r="EL105" s="17"/>
      <c r="EM105" s="17"/>
      <c r="EN105" s="17"/>
      <c r="EO105" s="17"/>
      <c r="EP105" s="17"/>
      <c r="EQ105" s="17"/>
      <c r="ER105" s="17"/>
      <c r="ES105" s="17"/>
      <c r="ET105" s="17"/>
      <c r="EU105" s="17"/>
      <c r="EV105" s="17"/>
      <c r="EW105" s="17"/>
      <c r="EX105" s="17"/>
      <c r="EY105" s="17"/>
      <c r="EZ105" s="17"/>
      <c r="FA105" s="17"/>
      <c r="FB105" s="17"/>
      <c r="FC105" s="17"/>
      <c r="FD105" s="17"/>
      <c r="FE105" s="17"/>
      <c r="FF105" s="17"/>
      <c r="FG105" s="17"/>
      <c r="FH105" s="17"/>
      <c r="FI105" s="17"/>
      <c r="FJ105" s="17"/>
      <c r="FK105" s="17"/>
      <c r="FL105" s="17"/>
      <c r="FM105" s="17"/>
      <c r="FN105" s="17"/>
      <c r="FO105" s="17"/>
      <c r="FP105" s="17"/>
      <c r="FQ105" s="17"/>
      <c r="FR105" s="17"/>
      <c r="FS105" s="17"/>
      <c r="FT105" s="17"/>
      <c r="FU105" s="17"/>
      <c r="FV105" s="17"/>
      <c r="FW105" s="17"/>
      <c r="FX105" s="17"/>
      <c r="FY105" s="17"/>
      <c r="FZ105" s="17"/>
      <c r="GA105" s="17"/>
      <c r="GB105" s="17"/>
      <c r="GC105" s="17"/>
      <c r="GD105" s="17"/>
      <c r="GE105" s="17"/>
      <c r="GF105" s="17"/>
      <c r="GG105" s="17"/>
      <c r="GH105" s="17"/>
      <c r="GI105" s="17"/>
      <c r="GJ105" s="17"/>
      <c r="GK105" s="17"/>
      <c r="GL105" s="17"/>
      <c r="GM105" s="17"/>
      <c r="GN105" s="17"/>
      <c r="GO105" s="17"/>
      <c r="GP105" s="17"/>
      <c r="GQ105" s="17"/>
      <c r="GR105" s="17"/>
      <c r="GS105" s="17"/>
      <c r="GT105" s="17"/>
      <c r="GU105" s="17"/>
      <c r="GV105" s="17"/>
      <c r="GW105" s="17"/>
      <c r="GX105" s="17"/>
      <c r="GY105" s="17"/>
      <c r="GZ105" s="17"/>
      <c r="HA105" s="17"/>
      <c r="HB105" s="17"/>
      <c r="HC105" s="17"/>
      <c r="HD105" s="17"/>
      <c r="HE105" s="17"/>
      <c r="HF105" s="17"/>
      <c r="HG105" s="17"/>
      <c r="HH105" s="17"/>
      <c r="HI105" s="17"/>
      <c r="HJ105" s="17"/>
      <c r="HK105" s="17"/>
      <c r="HL105" s="17"/>
      <c r="HM105" s="17"/>
      <c r="HN105" s="17"/>
    </row>
    <row r="106" spans="1:222" s="34" customFormat="1">
      <c r="A106" s="32" t="s">
        <v>2</v>
      </c>
      <c r="B106" s="32" t="s">
        <v>370</v>
      </c>
      <c r="C106" s="33">
        <v>41102</v>
      </c>
      <c r="D106" s="38">
        <v>0.68402777777777779</v>
      </c>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7"/>
      <c r="EV106" s="17"/>
      <c r="EW106" s="17"/>
      <c r="EX106" s="17"/>
      <c r="EY106" s="17"/>
      <c r="EZ106" s="17"/>
      <c r="FA106" s="17"/>
      <c r="FB106" s="17"/>
      <c r="FC106" s="17"/>
      <c r="FD106" s="17"/>
      <c r="FE106" s="17"/>
      <c r="FF106" s="17"/>
      <c r="FG106" s="17"/>
      <c r="FH106" s="17"/>
      <c r="FI106" s="17"/>
      <c r="FJ106" s="17"/>
      <c r="FK106" s="17"/>
      <c r="FL106" s="17"/>
      <c r="FM106" s="17"/>
      <c r="FN106" s="17"/>
      <c r="FO106" s="17"/>
      <c r="FP106" s="17"/>
      <c r="FQ106" s="17"/>
      <c r="FR106" s="17"/>
      <c r="FS106" s="17"/>
      <c r="FT106" s="17"/>
      <c r="FU106" s="17"/>
      <c r="FV106" s="17"/>
      <c r="FW106" s="17"/>
      <c r="FX106" s="17"/>
      <c r="FY106" s="17"/>
      <c r="FZ106" s="17"/>
      <c r="GA106" s="17"/>
      <c r="GB106" s="17"/>
      <c r="GC106" s="17"/>
      <c r="GD106" s="17"/>
      <c r="GE106" s="17"/>
      <c r="GF106" s="17"/>
      <c r="GG106" s="17"/>
      <c r="GH106" s="17"/>
      <c r="GI106" s="17"/>
      <c r="GJ106" s="17"/>
      <c r="GK106" s="17"/>
      <c r="GL106" s="17"/>
      <c r="GM106" s="17"/>
      <c r="GN106" s="17"/>
      <c r="GO106" s="17"/>
      <c r="GP106" s="17"/>
      <c r="GQ106" s="17"/>
      <c r="GR106" s="17"/>
      <c r="GS106" s="17"/>
      <c r="GT106" s="17"/>
      <c r="GU106" s="17"/>
      <c r="GV106" s="17"/>
      <c r="GW106" s="17"/>
      <c r="GX106" s="17"/>
      <c r="GY106" s="17"/>
      <c r="GZ106" s="17"/>
      <c r="HA106" s="17"/>
      <c r="HB106" s="17"/>
      <c r="HC106" s="17"/>
      <c r="HD106" s="17"/>
      <c r="HE106" s="17"/>
      <c r="HF106" s="17"/>
      <c r="HG106" s="17"/>
      <c r="HH106" s="17"/>
      <c r="HI106" s="17"/>
      <c r="HJ106" s="17"/>
      <c r="HK106" s="17"/>
      <c r="HL106" s="17"/>
      <c r="HM106" s="17"/>
      <c r="HN106" s="17"/>
    </row>
    <row r="107" spans="1:222">
      <c r="A107" s="32" t="s">
        <v>1</v>
      </c>
      <c r="B107" s="32" t="s">
        <v>348</v>
      </c>
      <c r="C107" s="34"/>
      <c r="D107" s="34"/>
      <c r="E107" s="34"/>
      <c r="F107" s="34"/>
      <c r="G107" s="34"/>
      <c r="H107" s="34"/>
      <c r="I107" s="34"/>
      <c r="J107" s="34"/>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c r="DE107" s="17"/>
      <c r="DF107" s="17"/>
      <c r="DG107" s="17"/>
      <c r="DH107" s="17"/>
      <c r="DI107" s="17"/>
      <c r="DJ107" s="17"/>
      <c r="DK107" s="17"/>
      <c r="DL107" s="17"/>
      <c r="DM107" s="17"/>
      <c r="DN107" s="17"/>
      <c r="DO107" s="17"/>
      <c r="DP107" s="17"/>
      <c r="DQ107" s="17"/>
      <c r="DR107" s="17"/>
      <c r="DS107" s="17"/>
      <c r="DT107" s="17"/>
      <c r="DU107" s="17"/>
      <c r="DV107" s="17"/>
      <c r="DW107" s="17"/>
      <c r="DX107" s="17"/>
      <c r="DY107" s="17"/>
      <c r="DZ107" s="17"/>
      <c r="EA107" s="17"/>
      <c r="EB107" s="17"/>
      <c r="EC107" s="17"/>
      <c r="ED107" s="17"/>
      <c r="EE107" s="17"/>
      <c r="EF107" s="17"/>
      <c r="EG107" s="17"/>
      <c r="EH107" s="17"/>
      <c r="EI107" s="17"/>
      <c r="EJ107" s="17"/>
      <c r="EK107" s="17"/>
      <c r="EL107" s="17"/>
      <c r="EM107" s="17"/>
      <c r="EN107" s="17"/>
      <c r="EO107" s="17"/>
      <c r="EP107" s="17"/>
      <c r="EQ107" s="17"/>
      <c r="ER107" s="17"/>
      <c r="ES107" s="17"/>
      <c r="ET107" s="17"/>
      <c r="EU107" s="17"/>
      <c r="EV107" s="17"/>
      <c r="EW107" s="17"/>
      <c r="EX107" s="17"/>
      <c r="EY107" s="17"/>
      <c r="EZ107" s="17"/>
      <c r="FA107" s="17"/>
      <c r="FB107" s="17"/>
      <c r="FC107" s="17"/>
      <c r="FD107" s="17"/>
      <c r="FE107" s="17"/>
      <c r="FF107" s="17"/>
      <c r="FG107" s="17"/>
      <c r="FH107" s="17"/>
      <c r="FI107" s="17"/>
      <c r="FJ107" s="17"/>
      <c r="FK107" s="17"/>
      <c r="FL107" s="17"/>
      <c r="FM107" s="17"/>
      <c r="FN107" s="17"/>
      <c r="FO107" s="17"/>
      <c r="FP107" s="17"/>
      <c r="FQ107" s="17"/>
      <c r="FR107" s="17"/>
      <c r="FS107" s="17"/>
      <c r="FT107" s="17"/>
      <c r="FU107" s="17"/>
      <c r="FV107" s="17"/>
      <c r="FW107" s="17"/>
      <c r="FX107" s="17"/>
      <c r="FY107" s="17"/>
      <c r="FZ107" s="17"/>
      <c r="GA107" s="17"/>
      <c r="GB107" s="17"/>
      <c r="GC107" s="17"/>
      <c r="GD107" s="17"/>
      <c r="GE107" s="17"/>
      <c r="GF107" s="17"/>
      <c r="GG107" s="17"/>
      <c r="GH107" s="17"/>
      <c r="GI107" s="17"/>
      <c r="GJ107" s="17"/>
      <c r="GK107" s="17"/>
      <c r="GL107" s="17"/>
      <c r="GM107" s="17"/>
      <c r="GN107" s="17"/>
      <c r="GO107" s="17"/>
      <c r="GP107" s="17"/>
      <c r="GQ107" s="17"/>
      <c r="GR107" s="17"/>
      <c r="GS107" s="17"/>
      <c r="GT107" s="17"/>
      <c r="GU107" s="17"/>
      <c r="GV107" s="17"/>
      <c r="GW107" s="17"/>
      <c r="GX107" s="17"/>
      <c r="GY107" s="17"/>
      <c r="GZ107" s="17"/>
      <c r="HA107" s="17"/>
      <c r="HB107" s="17"/>
      <c r="HC107" s="17"/>
      <c r="HD107" s="17"/>
      <c r="HE107" s="17"/>
      <c r="HF107" s="17"/>
      <c r="HG107" s="17"/>
      <c r="HH107" s="17"/>
      <c r="HI107" s="17"/>
      <c r="HJ107" s="17"/>
      <c r="HK107" s="17"/>
      <c r="HL107" s="17"/>
      <c r="HM107" s="17"/>
      <c r="HN107" s="17"/>
    </row>
    <row r="108" spans="1:222">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c r="DE108" s="17"/>
      <c r="DF108" s="17"/>
      <c r="DG108" s="17"/>
      <c r="DH108" s="17"/>
      <c r="DI108" s="17"/>
      <c r="DJ108" s="17"/>
      <c r="DK108" s="17"/>
      <c r="DL108" s="17"/>
      <c r="DM108" s="17"/>
      <c r="DN108" s="17"/>
      <c r="DO108" s="17"/>
      <c r="DP108" s="17"/>
      <c r="DQ108" s="17"/>
      <c r="DR108" s="17"/>
      <c r="DS108" s="17"/>
      <c r="DT108" s="17"/>
      <c r="DU108" s="17"/>
      <c r="DV108" s="17"/>
      <c r="DW108" s="17"/>
      <c r="DX108" s="17"/>
      <c r="DY108" s="17"/>
      <c r="DZ108" s="17"/>
      <c r="EA108" s="17"/>
      <c r="EB108" s="17"/>
      <c r="EC108" s="17"/>
      <c r="ED108" s="17"/>
      <c r="EE108" s="17"/>
      <c r="EF108" s="17"/>
      <c r="EG108" s="17"/>
      <c r="EH108" s="17"/>
      <c r="EI108" s="17"/>
      <c r="EJ108" s="17"/>
      <c r="EK108" s="17"/>
      <c r="EL108" s="17"/>
      <c r="EM108" s="17"/>
      <c r="EN108" s="17"/>
      <c r="EO108" s="17"/>
      <c r="EP108" s="17"/>
      <c r="EQ108" s="17"/>
      <c r="ER108" s="17"/>
      <c r="ES108" s="17"/>
      <c r="ET108" s="17"/>
      <c r="EU108" s="17"/>
      <c r="EV108" s="17"/>
      <c r="EW108" s="17"/>
      <c r="EX108" s="17"/>
      <c r="EY108" s="17"/>
      <c r="EZ108" s="17"/>
      <c r="FA108" s="17"/>
      <c r="FB108" s="17"/>
      <c r="FC108" s="17"/>
      <c r="FD108" s="17"/>
      <c r="FE108" s="17"/>
      <c r="FF108" s="17"/>
      <c r="FG108" s="17"/>
      <c r="FH108" s="17"/>
      <c r="FI108" s="17"/>
      <c r="FJ108" s="17"/>
      <c r="FK108" s="17"/>
      <c r="FL108" s="17"/>
      <c r="FM108" s="17"/>
      <c r="FN108" s="17"/>
      <c r="FO108" s="17"/>
      <c r="FP108" s="17"/>
      <c r="FQ108" s="17"/>
      <c r="FR108" s="17"/>
      <c r="FS108" s="17"/>
      <c r="FT108" s="17"/>
      <c r="FU108" s="17"/>
      <c r="FV108" s="17"/>
      <c r="FW108" s="17"/>
      <c r="FX108" s="17"/>
      <c r="FY108" s="17"/>
      <c r="FZ108" s="17"/>
      <c r="GA108" s="17"/>
      <c r="GB108" s="17"/>
      <c r="GC108" s="17"/>
      <c r="GD108" s="17"/>
      <c r="GE108" s="17"/>
      <c r="GF108" s="17"/>
      <c r="GG108" s="17"/>
      <c r="GH108" s="17"/>
      <c r="GI108" s="17"/>
      <c r="GJ108" s="17"/>
      <c r="GK108" s="17"/>
      <c r="GL108" s="17"/>
      <c r="GM108" s="17"/>
      <c r="GN108" s="17"/>
      <c r="GO108" s="17"/>
      <c r="GP108" s="17"/>
      <c r="GQ108" s="17"/>
      <c r="GR108" s="17"/>
      <c r="GS108" s="17"/>
      <c r="GT108" s="17"/>
      <c r="GU108" s="17"/>
      <c r="GV108" s="17"/>
      <c r="GW108" s="17"/>
      <c r="GX108" s="17"/>
      <c r="GY108" s="17"/>
      <c r="GZ108" s="17"/>
      <c r="HA108" s="17"/>
      <c r="HB108" s="17"/>
      <c r="HC108" s="17"/>
      <c r="HD108" s="17"/>
      <c r="HE108" s="17"/>
      <c r="HF108" s="17"/>
      <c r="HG108" s="17"/>
      <c r="HH108" s="17"/>
      <c r="HI108" s="17"/>
      <c r="HJ108" s="17"/>
      <c r="HK108" s="17"/>
      <c r="HL108" s="17"/>
      <c r="HM108" s="17"/>
      <c r="HN108" s="17"/>
    </row>
    <row r="109" spans="1:222">
      <c r="E109" s="4"/>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c r="DE109" s="17"/>
      <c r="DF109" s="17"/>
      <c r="DG109" s="17"/>
      <c r="DH109" s="17"/>
      <c r="DI109" s="17"/>
      <c r="DJ109" s="17"/>
      <c r="DK109" s="17"/>
      <c r="DL109" s="17"/>
      <c r="DM109" s="17"/>
      <c r="DN109" s="17"/>
      <c r="DO109" s="17"/>
      <c r="DP109" s="17"/>
      <c r="DQ109" s="17"/>
      <c r="DR109" s="17"/>
      <c r="DS109" s="17"/>
      <c r="DT109" s="17"/>
      <c r="DU109" s="17"/>
      <c r="DV109" s="17"/>
      <c r="DW109" s="17"/>
      <c r="DX109" s="17"/>
      <c r="DY109" s="17"/>
      <c r="DZ109" s="17"/>
      <c r="EA109" s="17"/>
      <c r="EB109" s="17"/>
      <c r="EC109" s="17"/>
      <c r="ED109" s="17"/>
      <c r="EE109" s="17"/>
      <c r="EF109" s="17"/>
      <c r="EG109" s="17"/>
      <c r="EH109" s="17"/>
      <c r="EI109" s="17"/>
      <c r="EJ109" s="17"/>
      <c r="EK109" s="17"/>
      <c r="EL109" s="17"/>
      <c r="EM109" s="17"/>
      <c r="EN109" s="17"/>
      <c r="EO109" s="17"/>
      <c r="EP109" s="17"/>
      <c r="EQ109" s="17"/>
      <c r="ER109" s="17"/>
      <c r="ES109" s="17"/>
      <c r="ET109" s="17"/>
      <c r="EU109" s="17"/>
      <c r="EV109" s="17"/>
      <c r="EW109" s="17"/>
      <c r="EX109" s="17"/>
      <c r="EY109" s="17"/>
      <c r="EZ109" s="17"/>
      <c r="FA109" s="17"/>
      <c r="FB109" s="17"/>
      <c r="FC109" s="17"/>
      <c r="FD109" s="17"/>
      <c r="FE109" s="17"/>
      <c r="FF109" s="17"/>
      <c r="FG109" s="17"/>
      <c r="FH109" s="17"/>
      <c r="FI109" s="17"/>
      <c r="FJ109" s="17"/>
      <c r="FK109" s="17"/>
      <c r="FL109" s="17"/>
      <c r="FM109" s="17"/>
      <c r="FN109" s="17"/>
      <c r="FO109" s="17"/>
      <c r="FP109" s="17"/>
      <c r="FQ109" s="17"/>
      <c r="FR109" s="17"/>
      <c r="FS109" s="17"/>
      <c r="FT109" s="17"/>
      <c r="FU109" s="17"/>
      <c r="FV109" s="17"/>
      <c r="FW109" s="17"/>
      <c r="FX109" s="17"/>
      <c r="FY109" s="17"/>
      <c r="FZ109" s="17"/>
      <c r="GA109" s="17"/>
      <c r="GB109" s="17"/>
      <c r="GC109" s="17"/>
      <c r="GD109" s="17"/>
      <c r="GE109" s="17"/>
      <c r="GF109" s="17"/>
      <c r="GG109" s="17"/>
      <c r="GH109" s="17"/>
      <c r="GI109" s="17"/>
      <c r="GJ109" s="17"/>
      <c r="GK109" s="17"/>
      <c r="GL109" s="17"/>
      <c r="GM109" s="17"/>
      <c r="GN109" s="17"/>
      <c r="GO109" s="17"/>
      <c r="GP109" s="17"/>
      <c r="GQ109" s="17"/>
      <c r="GR109" s="17"/>
      <c r="GS109" s="17"/>
      <c r="GT109" s="17"/>
      <c r="GU109" s="17"/>
      <c r="GV109" s="17"/>
      <c r="GW109" s="17"/>
      <c r="GX109" s="17"/>
      <c r="GY109" s="17"/>
      <c r="GZ109" s="17"/>
      <c r="HA109" s="17"/>
      <c r="HB109" s="17"/>
      <c r="HC109" s="17"/>
      <c r="HD109" s="17"/>
      <c r="HE109" s="17"/>
      <c r="HF109" s="17"/>
      <c r="HG109" s="17"/>
      <c r="HH109" s="17"/>
      <c r="HI109" s="17"/>
      <c r="HJ109" s="17"/>
      <c r="HK109" s="17"/>
      <c r="HL109" s="17"/>
      <c r="HM109" s="17"/>
      <c r="HN109" s="17"/>
    </row>
    <row r="110" spans="1:222">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c r="DE110" s="17"/>
      <c r="DF110" s="17"/>
      <c r="DG110" s="17"/>
      <c r="DH110" s="17"/>
      <c r="DI110" s="17"/>
      <c r="DJ110" s="17"/>
      <c r="DK110" s="17"/>
      <c r="DL110" s="17"/>
      <c r="DM110" s="17"/>
      <c r="DN110" s="17"/>
      <c r="DO110" s="17"/>
      <c r="DP110" s="17"/>
      <c r="DQ110" s="17"/>
      <c r="DR110" s="17"/>
      <c r="DS110" s="17"/>
      <c r="DT110" s="17"/>
      <c r="DU110" s="17"/>
      <c r="DV110" s="17"/>
      <c r="DW110" s="17"/>
      <c r="DX110" s="17"/>
      <c r="DY110" s="17"/>
      <c r="DZ110" s="17"/>
      <c r="EA110" s="17"/>
      <c r="EB110" s="17"/>
      <c r="EC110" s="17"/>
      <c r="ED110" s="17"/>
      <c r="EE110" s="17"/>
      <c r="EF110" s="17"/>
      <c r="EG110" s="17"/>
      <c r="EH110" s="17"/>
      <c r="EI110" s="17"/>
      <c r="EJ110" s="17"/>
      <c r="EK110" s="17"/>
      <c r="EL110" s="17"/>
      <c r="EM110" s="17"/>
      <c r="EN110" s="17"/>
      <c r="EO110" s="17"/>
      <c r="EP110" s="17"/>
      <c r="EQ110" s="17"/>
      <c r="ER110" s="17"/>
      <c r="ES110" s="17"/>
      <c r="ET110" s="17"/>
      <c r="EU110" s="17"/>
      <c r="EV110" s="17"/>
      <c r="EW110" s="17"/>
      <c r="EX110" s="17"/>
      <c r="EY110" s="17"/>
      <c r="EZ110" s="17"/>
      <c r="FA110" s="17"/>
      <c r="FB110" s="17"/>
      <c r="FC110" s="17"/>
      <c r="FD110" s="17"/>
      <c r="FE110" s="17"/>
      <c r="FF110" s="17"/>
      <c r="FG110" s="17"/>
      <c r="FH110" s="17"/>
      <c r="FI110" s="17"/>
      <c r="FJ110" s="17"/>
      <c r="FK110" s="17"/>
      <c r="FL110" s="17"/>
      <c r="FM110" s="17"/>
      <c r="FN110" s="17"/>
      <c r="FO110" s="17"/>
      <c r="FP110" s="17"/>
      <c r="FQ110" s="17"/>
      <c r="FR110" s="17"/>
      <c r="FS110" s="17"/>
      <c r="FT110" s="17"/>
      <c r="FU110" s="17"/>
      <c r="FV110" s="17"/>
      <c r="FW110" s="17"/>
      <c r="FX110" s="17"/>
      <c r="FY110" s="17"/>
      <c r="FZ110" s="17"/>
      <c r="GA110" s="17"/>
      <c r="GB110" s="17"/>
      <c r="GC110" s="17"/>
      <c r="GD110" s="17"/>
      <c r="GE110" s="17"/>
      <c r="GF110" s="17"/>
      <c r="GG110" s="17"/>
      <c r="GH110" s="17"/>
      <c r="GI110" s="17"/>
      <c r="GJ110" s="17"/>
      <c r="GK110" s="17"/>
      <c r="GL110" s="17"/>
      <c r="GM110" s="17"/>
      <c r="GN110" s="17"/>
      <c r="GO110" s="17"/>
      <c r="GP110" s="17"/>
      <c r="GQ110" s="17"/>
      <c r="GR110" s="17"/>
      <c r="GS110" s="17"/>
      <c r="GT110" s="17"/>
      <c r="GU110" s="17"/>
      <c r="GV110" s="17"/>
      <c r="GW110" s="17"/>
      <c r="GX110" s="17"/>
      <c r="GY110" s="17"/>
      <c r="GZ110" s="17"/>
      <c r="HA110" s="17"/>
      <c r="HB110" s="17"/>
      <c r="HC110" s="17"/>
      <c r="HD110" s="17"/>
      <c r="HE110" s="17"/>
      <c r="HF110" s="17"/>
      <c r="HG110" s="17"/>
      <c r="HH110" s="17"/>
      <c r="HI110" s="17"/>
      <c r="HJ110" s="17"/>
      <c r="HK110" s="17"/>
      <c r="HL110" s="17"/>
      <c r="HM110" s="17"/>
      <c r="HN110" s="17"/>
    </row>
    <row r="111" spans="1:222">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c r="DE111" s="17"/>
      <c r="DF111" s="17"/>
      <c r="DG111" s="17"/>
      <c r="DH111" s="17"/>
      <c r="DI111" s="17"/>
      <c r="DJ111" s="17"/>
      <c r="DK111" s="17"/>
      <c r="DL111" s="17"/>
      <c r="DM111" s="17"/>
      <c r="DN111" s="17"/>
      <c r="DO111" s="17"/>
      <c r="DP111" s="17"/>
      <c r="DQ111" s="17"/>
      <c r="DR111" s="17"/>
      <c r="DS111" s="17"/>
      <c r="DT111" s="17"/>
      <c r="DU111" s="17"/>
      <c r="DV111" s="17"/>
      <c r="DW111" s="17"/>
      <c r="DX111" s="17"/>
      <c r="DY111" s="17"/>
      <c r="DZ111" s="17"/>
      <c r="EA111" s="17"/>
      <c r="EB111" s="17"/>
      <c r="EC111" s="17"/>
      <c r="ED111" s="17"/>
      <c r="EE111" s="17"/>
      <c r="EF111" s="17"/>
      <c r="EG111" s="17"/>
      <c r="EH111" s="17"/>
      <c r="EI111" s="17"/>
      <c r="EJ111" s="17"/>
      <c r="EK111" s="17"/>
      <c r="EL111" s="17"/>
      <c r="EM111" s="17"/>
      <c r="EN111" s="17"/>
      <c r="EO111" s="17"/>
      <c r="EP111" s="17"/>
      <c r="EQ111" s="17"/>
      <c r="ER111" s="17"/>
      <c r="ES111" s="17"/>
      <c r="ET111" s="17"/>
      <c r="EU111" s="17"/>
      <c r="EV111" s="17"/>
      <c r="EW111" s="17"/>
      <c r="EX111" s="17"/>
      <c r="EY111" s="17"/>
      <c r="EZ111" s="17"/>
      <c r="FA111" s="17"/>
      <c r="FB111" s="17"/>
      <c r="FC111" s="17"/>
      <c r="FD111" s="17"/>
      <c r="FE111" s="17"/>
      <c r="FF111" s="17"/>
      <c r="FG111" s="17"/>
      <c r="FH111" s="17"/>
      <c r="FI111" s="17"/>
      <c r="FJ111" s="17"/>
      <c r="FK111" s="17"/>
      <c r="FL111" s="17"/>
      <c r="FM111" s="17"/>
      <c r="FN111" s="17"/>
      <c r="FO111" s="17"/>
      <c r="FP111" s="17"/>
      <c r="FQ111" s="17"/>
      <c r="FR111" s="17"/>
      <c r="FS111" s="17"/>
      <c r="FT111" s="17"/>
      <c r="FU111" s="17"/>
      <c r="FV111" s="17"/>
      <c r="FW111" s="17"/>
      <c r="FX111" s="17"/>
      <c r="FY111" s="17"/>
      <c r="FZ111" s="17"/>
      <c r="GA111" s="17"/>
      <c r="GB111" s="17"/>
      <c r="GC111" s="17"/>
      <c r="GD111" s="17"/>
      <c r="GE111" s="17"/>
      <c r="GF111" s="17"/>
      <c r="GG111" s="17"/>
      <c r="GH111" s="17"/>
      <c r="GI111" s="17"/>
      <c r="GJ111" s="17"/>
      <c r="GK111" s="17"/>
      <c r="GL111" s="17"/>
      <c r="GM111" s="17"/>
      <c r="GN111" s="17"/>
      <c r="GO111" s="17"/>
      <c r="GP111" s="17"/>
      <c r="GQ111" s="17"/>
      <c r="GR111" s="17"/>
      <c r="GS111" s="17"/>
      <c r="GT111" s="17"/>
      <c r="GU111" s="17"/>
      <c r="GV111" s="17"/>
      <c r="GW111" s="17"/>
      <c r="GX111" s="17"/>
      <c r="GY111" s="17"/>
      <c r="GZ111" s="17"/>
      <c r="HA111" s="17"/>
      <c r="HB111" s="17"/>
      <c r="HC111" s="17"/>
      <c r="HD111" s="17"/>
      <c r="HE111" s="17"/>
      <c r="HF111" s="17"/>
      <c r="HG111" s="17"/>
      <c r="HH111" s="17"/>
      <c r="HI111" s="17"/>
      <c r="HJ111" s="17"/>
      <c r="HK111" s="17"/>
      <c r="HL111" s="17"/>
      <c r="HM111" s="17"/>
      <c r="HN111" s="17"/>
    </row>
    <row r="112" spans="1:222">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c r="DE112" s="17"/>
      <c r="DF112" s="17"/>
      <c r="DG112" s="17"/>
      <c r="DH112" s="17"/>
      <c r="DI112" s="17"/>
      <c r="DJ112" s="17"/>
      <c r="DK112" s="17"/>
      <c r="DL112" s="17"/>
      <c r="DM112" s="17"/>
      <c r="DN112" s="17"/>
      <c r="DO112" s="17"/>
      <c r="DP112" s="17"/>
      <c r="DQ112" s="17"/>
      <c r="DR112" s="17"/>
      <c r="DS112" s="17"/>
      <c r="DT112" s="17"/>
      <c r="DU112" s="17"/>
      <c r="DV112" s="17"/>
      <c r="DW112" s="17"/>
      <c r="DX112" s="17"/>
      <c r="DY112" s="17"/>
      <c r="DZ112" s="17"/>
      <c r="EA112" s="17"/>
      <c r="EB112" s="17"/>
      <c r="EC112" s="17"/>
      <c r="ED112" s="17"/>
      <c r="EE112" s="17"/>
      <c r="EF112" s="17"/>
      <c r="EG112" s="17"/>
      <c r="EH112" s="17"/>
      <c r="EI112" s="17"/>
      <c r="EJ112" s="17"/>
      <c r="EK112" s="17"/>
      <c r="EL112" s="17"/>
      <c r="EM112" s="17"/>
      <c r="EN112" s="17"/>
      <c r="EO112" s="17"/>
      <c r="EP112" s="17"/>
      <c r="EQ112" s="17"/>
      <c r="ER112" s="17"/>
      <c r="ES112" s="17"/>
      <c r="ET112" s="17"/>
      <c r="EU112" s="17"/>
      <c r="EV112" s="17"/>
      <c r="EW112" s="17"/>
      <c r="EX112" s="17"/>
      <c r="EY112" s="17"/>
      <c r="EZ112" s="17"/>
      <c r="FA112" s="17"/>
      <c r="FB112" s="17"/>
      <c r="FC112" s="17"/>
      <c r="FD112" s="17"/>
      <c r="FE112" s="17"/>
      <c r="FF112" s="17"/>
      <c r="FG112" s="17"/>
      <c r="FH112" s="17"/>
      <c r="FI112" s="17"/>
      <c r="FJ112" s="17"/>
      <c r="FK112" s="17"/>
      <c r="FL112" s="17"/>
      <c r="FM112" s="17"/>
      <c r="FN112" s="17"/>
      <c r="FO112" s="17"/>
      <c r="FP112" s="17"/>
      <c r="FQ112" s="17"/>
      <c r="FR112" s="17"/>
      <c r="FS112" s="17"/>
      <c r="FT112" s="17"/>
      <c r="FU112" s="17"/>
      <c r="FV112" s="17"/>
      <c r="FW112" s="17"/>
      <c r="FX112" s="17"/>
      <c r="FY112" s="17"/>
      <c r="FZ112" s="17"/>
      <c r="GA112" s="17"/>
      <c r="GB112" s="17"/>
      <c r="GC112" s="17"/>
      <c r="GD112" s="17"/>
      <c r="GE112" s="17"/>
      <c r="GF112" s="17"/>
      <c r="GG112" s="17"/>
      <c r="GH112" s="17"/>
      <c r="GI112" s="17"/>
      <c r="GJ112" s="17"/>
      <c r="GK112" s="17"/>
      <c r="GL112" s="17"/>
      <c r="GM112" s="17"/>
      <c r="GN112" s="17"/>
      <c r="GO112" s="17"/>
      <c r="GP112" s="17"/>
      <c r="GQ112" s="17"/>
      <c r="GR112" s="17"/>
      <c r="GS112" s="17"/>
      <c r="GT112" s="17"/>
      <c r="GU112" s="17"/>
      <c r="GV112" s="17"/>
      <c r="GW112" s="17"/>
      <c r="GX112" s="17"/>
      <c r="GY112" s="17"/>
      <c r="GZ112" s="17"/>
      <c r="HA112" s="17"/>
      <c r="HB112" s="17"/>
      <c r="HC112" s="17"/>
      <c r="HD112" s="17"/>
      <c r="HE112" s="17"/>
      <c r="HF112" s="17"/>
      <c r="HG112" s="17"/>
      <c r="HH112" s="17"/>
      <c r="HI112" s="17"/>
      <c r="HJ112" s="17"/>
      <c r="HK112" s="17"/>
      <c r="HL112" s="17"/>
      <c r="HM112" s="17"/>
      <c r="HN112" s="17"/>
    </row>
  </sheetData>
  <sortState ref="A2:V107">
    <sortCondition descending="1" ref="H2:H107"/>
  </sortState>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dimension ref="A1:K56"/>
  <sheetViews>
    <sheetView topLeftCell="E26" zoomScale="70" zoomScaleNormal="70" workbookViewId="0">
      <selection activeCell="G42" sqref="G42"/>
    </sheetView>
  </sheetViews>
  <sheetFormatPr defaultRowHeight="15"/>
  <cols>
    <col min="1" max="4" width="17.140625" style="4" customWidth="1"/>
    <col min="5" max="5" width="12.42578125" style="4" customWidth="1"/>
    <col min="6" max="6" width="14" style="4" customWidth="1"/>
    <col min="7" max="7" width="19.42578125" style="4" customWidth="1"/>
    <col min="8" max="8" width="12.42578125" style="4" customWidth="1"/>
    <col min="9" max="9" width="12" style="4" customWidth="1"/>
    <col min="10" max="10" width="16.5703125" style="4" customWidth="1"/>
    <col min="11" max="16384" width="9.140625" style="4"/>
  </cols>
  <sheetData>
    <row r="1" spans="1:11" ht="41.25" customHeight="1">
      <c r="A1" s="4" t="s">
        <v>101</v>
      </c>
      <c r="B1" s="4" t="s">
        <v>151</v>
      </c>
      <c r="C1" s="9" t="s">
        <v>237</v>
      </c>
      <c r="D1" s="9" t="s">
        <v>236</v>
      </c>
      <c r="E1" s="9" t="s">
        <v>228</v>
      </c>
      <c r="F1" s="9" t="s">
        <v>229</v>
      </c>
      <c r="G1" s="9" t="s">
        <v>230</v>
      </c>
      <c r="H1" s="9" t="s">
        <v>242</v>
      </c>
      <c r="I1" s="9" t="s">
        <v>243</v>
      </c>
      <c r="J1" s="9" t="s">
        <v>231</v>
      </c>
      <c r="K1" s="9" t="s">
        <v>232</v>
      </c>
    </row>
    <row r="2" spans="1:11">
      <c r="A2" s="4" t="s">
        <v>103</v>
      </c>
      <c r="B2" s="7">
        <v>41115.585474537038</v>
      </c>
      <c r="C2" s="5">
        <v>41115</v>
      </c>
      <c r="D2" s="14">
        <v>0.585474537037037</v>
      </c>
      <c r="E2" s="4">
        <f>MAX(B8:B56)-MIN(B8:B56)</f>
        <v>11.240000000000009</v>
      </c>
      <c r="F2" s="4">
        <f>MAX(C8:C56)-MIN(C8:C56)</f>
        <v>2.109</v>
      </c>
      <c r="G2" s="4">
        <f>MAX(E8:E56)-MIN(E8:E56)</f>
        <v>234</v>
      </c>
      <c r="H2" s="4">
        <f>MAX(B8:B56)</f>
        <v>87.2</v>
      </c>
      <c r="I2" s="4">
        <f>MIN(B8:B56)</f>
        <v>75.959999999999994</v>
      </c>
      <c r="J2" s="13"/>
      <c r="K2" s="4" t="s">
        <v>244</v>
      </c>
    </row>
    <row r="3" spans="1:11">
      <c r="A3" s="4" t="s">
        <v>146</v>
      </c>
      <c r="B3" s="7">
        <v>41115.585474537038</v>
      </c>
      <c r="K3" s="4" t="s">
        <v>249</v>
      </c>
    </row>
    <row r="4" spans="1:11">
      <c r="A4" s="4" t="s">
        <v>104</v>
      </c>
      <c r="B4" s="7">
        <v>41115.585474537038</v>
      </c>
    </row>
    <row r="7" spans="1:11">
      <c r="A7" s="4" t="s">
        <v>145</v>
      </c>
      <c r="B7" s="4" t="s">
        <v>144</v>
      </c>
      <c r="C7" s="4" t="s">
        <v>143</v>
      </c>
      <c r="D7" s="4" t="s">
        <v>124</v>
      </c>
      <c r="E7" s="4" t="s">
        <v>142</v>
      </c>
      <c r="F7" s="4" t="s">
        <v>141</v>
      </c>
      <c r="G7" s="4" t="s">
        <v>250</v>
      </c>
    </row>
    <row r="8" spans="1:11">
      <c r="A8" s="7">
        <v>41115.58666666667</v>
      </c>
      <c r="B8" s="4">
        <v>87.2</v>
      </c>
      <c r="C8" s="4">
        <v>0.54900000000000004</v>
      </c>
      <c r="D8" s="4">
        <v>7.84</v>
      </c>
      <c r="E8" s="4">
        <v>1584</v>
      </c>
      <c r="F8" s="4">
        <v>2.629</v>
      </c>
    </row>
    <row r="9" spans="1:11">
      <c r="A9" s="7">
        <v>41115.586712962962</v>
      </c>
      <c r="B9" s="4">
        <v>82.97</v>
      </c>
      <c r="C9" s="4">
        <v>1.7569999999999999</v>
      </c>
      <c r="D9" s="4">
        <v>7.89</v>
      </c>
      <c r="E9" s="4">
        <v>1522</v>
      </c>
      <c r="F9" s="4">
        <v>2.6549999999999998</v>
      </c>
    </row>
    <row r="10" spans="1:11">
      <c r="A10" s="7">
        <v>41115.586759259262</v>
      </c>
      <c r="B10" s="4">
        <v>77.849999999999994</v>
      </c>
      <c r="C10" s="4">
        <v>2.5659999999999998</v>
      </c>
      <c r="D10" s="4">
        <v>7.87</v>
      </c>
      <c r="E10" s="4">
        <v>1578</v>
      </c>
      <c r="F10" s="4">
        <v>2.629</v>
      </c>
    </row>
    <row r="11" spans="1:11">
      <c r="A11" s="7">
        <v>41115.586805555555</v>
      </c>
      <c r="B11" s="4">
        <v>77.69</v>
      </c>
      <c r="C11" s="4">
        <v>2.5350000000000001</v>
      </c>
      <c r="D11" s="4">
        <v>7.82</v>
      </c>
      <c r="E11" s="4">
        <v>1562</v>
      </c>
      <c r="F11" s="4">
        <v>2.6549999999999998</v>
      </c>
    </row>
    <row r="12" spans="1:11">
      <c r="A12" s="7">
        <v>41115.586851851855</v>
      </c>
      <c r="B12" s="4">
        <v>77.290000000000006</v>
      </c>
      <c r="C12" s="4">
        <v>2.4780000000000002</v>
      </c>
      <c r="D12" s="4">
        <v>7.74</v>
      </c>
      <c r="E12" s="4">
        <v>1560</v>
      </c>
      <c r="F12" s="4">
        <v>2.6030000000000002</v>
      </c>
    </row>
    <row r="13" spans="1:11">
      <c r="A13" s="7">
        <v>41115.586898148147</v>
      </c>
      <c r="B13" s="4">
        <v>77.239999999999995</v>
      </c>
      <c r="C13" s="4">
        <v>2.44</v>
      </c>
      <c r="D13" s="4">
        <v>7.65</v>
      </c>
      <c r="E13" s="4">
        <v>1568</v>
      </c>
      <c r="F13" s="4">
        <v>2.6549999999999998</v>
      </c>
    </row>
    <row r="14" spans="1:11">
      <c r="A14" s="7">
        <v>41115.58693287037</v>
      </c>
      <c r="B14" s="4">
        <v>77.06</v>
      </c>
      <c r="C14" s="4">
        <v>2.4430000000000001</v>
      </c>
      <c r="D14" s="4">
        <v>7.59</v>
      </c>
      <c r="E14" s="4">
        <v>1561</v>
      </c>
      <c r="F14" s="4">
        <v>2.629</v>
      </c>
    </row>
    <row r="15" spans="1:11">
      <c r="A15" s="7">
        <v>41115.58697916667</v>
      </c>
      <c r="B15" s="4">
        <v>76.84</v>
      </c>
      <c r="C15" s="4">
        <v>2.4340000000000002</v>
      </c>
      <c r="D15" s="4">
        <v>7.55</v>
      </c>
      <c r="E15" s="4">
        <v>1566</v>
      </c>
      <c r="F15" s="4">
        <v>2.629</v>
      </c>
    </row>
    <row r="16" spans="1:11">
      <c r="A16" s="7">
        <v>41115.587025462963</v>
      </c>
      <c r="B16" s="4">
        <v>76.92</v>
      </c>
      <c r="C16" s="4">
        <v>2.4279999999999999</v>
      </c>
      <c r="D16" s="4">
        <v>7.52</v>
      </c>
      <c r="E16" s="4">
        <v>1565</v>
      </c>
      <c r="F16" s="4">
        <v>2.6549999999999998</v>
      </c>
    </row>
    <row r="17" spans="1:6">
      <c r="A17" s="7">
        <v>41115.587071759262</v>
      </c>
      <c r="B17" s="4">
        <v>76.98</v>
      </c>
      <c r="C17" s="4">
        <v>2.4369999999999998</v>
      </c>
      <c r="D17" s="4">
        <v>7.5</v>
      </c>
      <c r="E17" s="4">
        <v>1565</v>
      </c>
      <c r="F17" s="4">
        <v>2.6549999999999998</v>
      </c>
    </row>
    <row r="18" spans="1:6">
      <c r="A18" s="7">
        <v>41115.587118055555</v>
      </c>
      <c r="B18" s="4">
        <v>76.97</v>
      </c>
      <c r="C18" s="4">
        <v>2.4300000000000002</v>
      </c>
      <c r="D18" s="4">
        <v>7.49</v>
      </c>
      <c r="E18" s="4">
        <v>1565</v>
      </c>
      <c r="F18" s="4">
        <v>2.6549999999999998</v>
      </c>
    </row>
    <row r="19" spans="1:6">
      <c r="A19" s="7">
        <v>41115.587164351855</v>
      </c>
      <c r="B19" s="4">
        <v>76.94</v>
      </c>
      <c r="C19" s="4">
        <v>2.4390000000000001</v>
      </c>
      <c r="D19" s="4">
        <v>7.48</v>
      </c>
      <c r="E19" s="4">
        <v>1562</v>
      </c>
      <c r="F19" s="4">
        <v>2.6549999999999998</v>
      </c>
    </row>
    <row r="20" spans="1:6">
      <c r="A20" s="7">
        <v>41115.587210648147</v>
      </c>
      <c r="B20" s="4">
        <v>76.89</v>
      </c>
      <c r="C20" s="4">
        <v>2.444</v>
      </c>
      <c r="D20" s="4">
        <v>7.48</v>
      </c>
      <c r="E20" s="4">
        <v>1564</v>
      </c>
      <c r="F20" s="4">
        <v>2.6549999999999998</v>
      </c>
    </row>
    <row r="21" spans="1:6">
      <c r="A21" s="7">
        <v>41115.587256944447</v>
      </c>
      <c r="B21" s="4">
        <v>76.77</v>
      </c>
      <c r="C21" s="4">
        <v>2.4660000000000002</v>
      </c>
      <c r="D21" s="4">
        <v>7.49</v>
      </c>
      <c r="E21" s="4">
        <v>1566</v>
      </c>
      <c r="F21" s="4">
        <v>2.629</v>
      </c>
    </row>
    <row r="22" spans="1:6">
      <c r="A22" s="7">
        <v>41115.587291666663</v>
      </c>
      <c r="B22" s="4">
        <v>76.459999999999994</v>
      </c>
      <c r="C22" s="4">
        <v>2.452</v>
      </c>
      <c r="D22" s="4">
        <v>7.48</v>
      </c>
      <c r="E22" s="4">
        <v>1562</v>
      </c>
      <c r="F22" s="4">
        <v>2.6030000000000002</v>
      </c>
    </row>
    <row r="23" spans="1:6">
      <c r="A23" s="7">
        <v>41115.587337962963</v>
      </c>
      <c r="B23" s="4">
        <v>76.55</v>
      </c>
      <c r="C23" s="4">
        <v>2.4369999999999998</v>
      </c>
      <c r="D23" s="4">
        <v>7.47</v>
      </c>
      <c r="E23" s="4">
        <v>1563</v>
      </c>
      <c r="F23" s="4">
        <v>2.629</v>
      </c>
    </row>
    <row r="24" spans="1:6">
      <c r="A24" s="7">
        <v>41115.587384259263</v>
      </c>
      <c r="B24" s="4">
        <v>76.36</v>
      </c>
      <c r="C24" s="4">
        <v>2.4740000000000002</v>
      </c>
      <c r="D24" s="4">
        <v>7.47</v>
      </c>
      <c r="E24" s="4">
        <v>1570</v>
      </c>
      <c r="F24" s="4">
        <v>2.629</v>
      </c>
    </row>
    <row r="25" spans="1:6">
      <c r="A25" s="7">
        <v>41115.587430555555</v>
      </c>
      <c r="B25" s="4">
        <v>76.33</v>
      </c>
      <c r="C25" s="4">
        <v>2.4300000000000002</v>
      </c>
      <c r="D25" s="4">
        <v>7.47</v>
      </c>
      <c r="E25" s="4">
        <v>1568</v>
      </c>
      <c r="F25" s="4">
        <v>2.629</v>
      </c>
    </row>
    <row r="26" spans="1:6">
      <c r="A26" s="7">
        <v>41115.587476851855</v>
      </c>
      <c r="B26" s="4">
        <v>76.290000000000006</v>
      </c>
      <c r="C26" s="4">
        <v>2.4359999999999999</v>
      </c>
      <c r="D26" s="4">
        <v>7.47</v>
      </c>
      <c r="E26" s="4">
        <v>1569</v>
      </c>
      <c r="F26" s="4">
        <v>2.629</v>
      </c>
    </row>
    <row r="27" spans="1:6">
      <c r="A27" s="7">
        <v>41115.587523148148</v>
      </c>
      <c r="B27" s="4">
        <v>76.349999999999994</v>
      </c>
      <c r="C27" s="4">
        <v>2.4260000000000002</v>
      </c>
      <c r="D27" s="4">
        <v>7.47</v>
      </c>
      <c r="E27" s="4">
        <v>1564</v>
      </c>
      <c r="F27" s="4">
        <v>2.629</v>
      </c>
    </row>
    <row r="28" spans="1:6">
      <c r="A28" s="7">
        <v>41115.587569444448</v>
      </c>
      <c r="B28" s="4">
        <v>76.27</v>
      </c>
      <c r="C28" s="4">
        <v>2.4630000000000001</v>
      </c>
      <c r="D28" s="4">
        <v>7.47</v>
      </c>
      <c r="E28" s="4">
        <v>1552</v>
      </c>
      <c r="F28" s="4">
        <v>2.629</v>
      </c>
    </row>
    <row r="29" spans="1:6">
      <c r="A29" s="7">
        <v>41115.58761574074</v>
      </c>
      <c r="B29" s="4">
        <v>76.23</v>
      </c>
      <c r="C29" s="4">
        <v>2.4820000000000002</v>
      </c>
      <c r="D29" s="4">
        <v>7.47</v>
      </c>
      <c r="E29" s="4">
        <v>1553</v>
      </c>
      <c r="F29" s="4">
        <v>2.629</v>
      </c>
    </row>
    <row r="30" spans="1:6">
      <c r="A30" s="7">
        <v>41115.587650462963</v>
      </c>
      <c r="B30" s="4">
        <v>76.2</v>
      </c>
      <c r="C30" s="4">
        <v>2.4830000000000001</v>
      </c>
      <c r="D30" s="4">
        <v>7.47</v>
      </c>
      <c r="E30" s="4">
        <v>1562</v>
      </c>
      <c r="F30" s="4">
        <v>2.629</v>
      </c>
    </row>
    <row r="31" spans="1:6">
      <c r="A31" s="7">
        <v>41115.587696759256</v>
      </c>
      <c r="B31" s="4">
        <v>76.16</v>
      </c>
      <c r="C31" s="4">
        <v>2.4990000000000001</v>
      </c>
      <c r="D31" s="4">
        <v>7.47</v>
      </c>
      <c r="E31" s="4">
        <v>1566</v>
      </c>
      <c r="F31" s="4">
        <v>2.629</v>
      </c>
    </row>
    <row r="32" spans="1:6">
      <c r="A32" s="7">
        <v>41115.587743055556</v>
      </c>
      <c r="B32" s="4">
        <v>76.180000000000007</v>
      </c>
      <c r="C32" s="4">
        <v>2.512</v>
      </c>
      <c r="D32" s="4">
        <v>7.47</v>
      </c>
      <c r="E32" s="4">
        <v>1564</v>
      </c>
      <c r="F32" s="4">
        <v>2.629</v>
      </c>
    </row>
    <row r="33" spans="1:7">
      <c r="A33" s="7">
        <v>41115.587789351855</v>
      </c>
      <c r="B33" s="4">
        <v>76.180000000000007</v>
      </c>
      <c r="C33" s="4">
        <v>2.5259999999999998</v>
      </c>
      <c r="D33" s="4">
        <v>7.47</v>
      </c>
      <c r="E33" s="4">
        <v>1563</v>
      </c>
      <c r="F33" s="4">
        <v>2.629</v>
      </c>
    </row>
    <row r="34" spans="1:7">
      <c r="A34" s="7">
        <v>41115.587835648148</v>
      </c>
      <c r="B34" s="4">
        <v>76.16</v>
      </c>
      <c r="C34" s="4">
        <v>2.5539999999999998</v>
      </c>
      <c r="D34" s="4">
        <v>7.48</v>
      </c>
      <c r="E34" s="4">
        <v>1559</v>
      </c>
      <c r="F34" s="4">
        <v>2.629</v>
      </c>
    </row>
    <row r="35" spans="1:7">
      <c r="A35" s="7">
        <v>41115.587881944448</v>
      </c>
      <c r="B35" s="4">
        <v>76.17</v>
      </c>
      <c r="C35" s="4">
        <v>2.548</v>
      </c>
      <c r="D35" s="4">
        <v>7.48</v>
      </c>
      <c r="E35" s="4">
        <v>1553</v>
      </c>
      <c r="F35" s="4">
        <v>2.629</v>
      </c>
    </row>
    <row r="36" spans="1:7">
      <c r="A36" s="7">
        <v>41115.58792824074</v>
      </c>
      <c r="B36" s="4">
        <v>76.17</v>
      </c>
      <c r="C36" s="4">
        <v>2.5750000000000002</v>
      </c>
      <c r="D36" s="4">
        <v>7.48</v>
      </c>
      <c r="E36" s="4">
        <v>1551</v>
      </c>
      <c r="F36" s="4">
        <v>2.629</v>
      </c>
    </row>
    <row r="37" spans="1:7">
      <c r="A37" s="7">
        <v>41115.58797453704</v>
      </c>
      <c r="B37" s="4">
        <v>76.17</v>
      </c>
      <c r="C37" s="4">
        <v>2.585</v>
      </c>
      <c r="D37" s="4">
        <v>7.48</v>
      </c>
      <c r="E37" s="4">
        <v>1552</v>
      </c>
      <c r="F37" s="4">
        <v>2.629</v>
      </c>
    </row>
    <row r="38" spans="1:7">
      <c r="A38" s="7">
        <v>41115.588009259256</v>
      </c>
      <c r="B38" s="4">
        <v>76.17</v>
      </c>
      <c r="C38" s="4">
        <v>2.5939999999999999</v>
      </c>
      <c r="D38" s="4">
        <v>7.48</v>
      </c>
      <c r="E38" s="4">
        <v>1554</v>
      </c>
      <c r="F38" s="4">
        <v>2.6549999999999998</v>
      </c>
    </row>
    <row r="39" spans="1:7">
      <c r="A39" s="7">
        <v>41115.588055555556</v>
      </c>
      <c r="B39" s="4">
        <v>76.150000000000006</v>
      </c>
      <c r="C39" s="4">
        <v>2.585</v>
      </c>
      <c r="D39" s="4">
        <v>7.47</v>
      </c>
      <c r="E39" s="4">
        <v>1554</v>
      </c>
      <c r="F39" s="4">
        <v>2.629</v>
      </c>
    </row>
    <row r="40" spans="1:7">
      <c r="A40" s="7">
        <v>41115.588101851848</v>
      </c>
      <c r="B40" s="4">
        <v>76.09</v>
      </c>
      <c r="C40" s="4">
        <v>1.877</v>
      </c>
      <c r="D40" s="4">
        <v>7.48</v>
      </c>
      <c r="E40" s="4">
        <v>1617</v>
      </c>
      <c r="F40" s="4">
        <v>2.629</v>
      </c>
    </row>
    <row r="41" spans="1:7">
      <c r="A41" s="18">
        <v>41115.588148148148</v>
      </c>
      <c r="B41" s="19">
        <v>75.959999999999994</v>
      </c>
      <c r="C41" s="19">
        <v>0.48499999999999999</v>
      </c>
      <c r="D41" s="19">
        <v>7.61</v>
      </c>
      <c r="E41" s="19">
        <v>1756</v>
      </c>
      <c r="F41" s="19">
        <v>2.5510000000000002</v>
      </c>
      <c r="G41" s="4" t="s">
        <v>371</v>
      </c>
    </row>
    <row r="42" spans="1:7">
      <c r="A42" s="7">
        <v>41115.588194444441</v>
      </c>
      <c r="B42" s="4">
        <v>80.33</v>
      </c>
      <c r="C42" s="4">
        <v>2.3370000000000002</v>
      </c>
      <c r="D42" s="4">
        <v>7.68</v>
      </c>
      <c r="E42" s="4">
        <v>1522</v>
      </c>
      <c r="F42" s="4">
        <v>2.629</v>
      </c>
    </row>
    <row r="43" spans="1:7">
      <c r="A43" s="7">
        <v>41115.588240740741</v>
      </c>
      <c r="B43" s="4">
        <v>76.989999999999995</v>
      </c>
      <c r="C43" s="4">
        <v>2.3290000000000002</v>
      </c>
      <c r="D43" s="4">
        <v>7.66</v>
      </c>
      <c r="E43" s="4">
        <v>1568</v>
      </c>
      <c r="F43" s="4">
        <v>2.629</v>
      </c>
    </row>
    <row r="44" spans="1:7">
      <c r="A44" s="7">
        <v>41115.588287037041</v>
      </c>
      <c r="B44" s="4">
        <v>76.94</v>
      </c>
      <c r="C44" s="4">
        <v>2.2010000000000001</v>
      </c>
      <c r="D44" s="4">
        <v>7.65</v>
      </c>
      <c r="E44" s="4">
        <v>1571</v>
      </c>
      <c r="F44" s="4">
        <v>2.629</v>
      </c>
    </row>
    <row r="45" spans="1:7">
      <c r="A45" s="7">
        <v>41115.588333333333</v>
      </c>
      <c r="B45" s="4">
        <v>77.06</v>
      </c>
      <c r="C45" s="4">
        <v>2.2930000000000001</v>
      </c>
      <c r="D45" s="4">
        <v>7.65</v>
      </c>
      <c r="E45" s="4">
        <v>1569</v>
      </c>
      <c r="F45" s="4">
        <v>2.629</v>
      </c>
    </row>
    <row r="46" spans="1:7">
      <c r="A46" s="7">
        <v>41115.588379629633</v>
      </c>
      <c r="B46" s="4">
        <v>77.069999999999993</v>
      </c>
      <c r="C46" s="4">
        <v>2.343</v>
      </c>
      <c r="D46" s="4">
        <v>7.63</v>
      </c>
      <c r="E46" s="4">
        <v>1568</v>
      </c>
      <c r="F46" s="4">
        <v>2.629</v>
      </c>
    </row>
    <row r="47" spans="1:7">
      <c r="A47" s="7">
        <v>41115.588414351849</v>
      </c>
      <c r="B47" s="4">
        <v>77.010000000000005</v>
      </c>
      <c r="C47" s="4">
        <v>2.3820000000000001</v>
      </c>
      <c r="D47" s="4">
        <v>7.59</v>
      </c>
      <c r="E47" s="4">
        <v>1567</v>
      </c>
      <c r="F47" s="4">
        <v>2.6549999999999998</v>
      </c>
    </row>
    <row r="48" spans="1:7">
      <c r="A48" s="7">
        <v>41115.588460648149</v>
      </c>
      <c r="B48" s="4">
        <v>76.989999999999995</v>
      </c>
      <c r="C48" s="4">
        <v>2.371</v>
      </c>
      <c r="D48" s="4">
        <v>7.58</v>
      </c>
      <c r="E48" s="4">
        <v>1567</v>
      </c>
      <c r="F48" s="4">
        <v>2.6549999999999998</v>
      </c>
    </row>
    <row r="49" spans="1:6">
      <c r="A49" s="7">
        <v>41115.588506944441</v>
      </c>
      <c r="B49" s="4">
        <v>76.92</v>
      </c>
      <c r="C49" s="4">
        <v>2.379</v>
      </c>
      <c r="D49" s="4">
        <v>7.57</v>
      </c>
      <c r="E49" s="4">
        <v>1567</v>
      </c>
      <c r="F49" s="4">
        <v>2.629</v>
      </c>
    </row>
    <row r="50" spans="1:6">
      <c r="A50" s="7">
        <v>41115.588553240741</v>
      </c>
      <c r="B50" s="4">
        <v>76.86</v>
      </c>
      <c r="C50" s="4">
        <v>2.3519999999999999</v>
      </c>
      <c r="D50" s="4">
        <v>7.56</v>
      </c>
      <c r="E50" s="4">
        <v>1570</v>
      </c>
      <c r="F50" s="4">
        <v>2.6549999999999998</v>
      </c>
    </row>
    <row r="51" spans="1:6">
      <c r="A51" s="7">
        <v>41115.588599537034</v>
      </c>
      <c r="B51" s="4">
        <v>76.89</v>
      </c>
      <c r="C51" s="4">
        <v>2.2759999999999998</v>
      </c>
      <c r="D51" s="4">
        <v>7.53</v>
      </c>
      <c r="E51" s="4">
        <v>1567</v>
      </c>
      <c r="F51" s="4">
        <v>2.6549999999999998</v>
      </c>
    </row>
    <row r="52" spans="1:6">
      <c r="A52" s="7">
        <v>41115.588645833333</v>
      </c>
      <c r="B52" s="4">
        <v>76.89</v>
      </c>
      <c r="C52" s="4">
        <v>2.266</v>
      </c>
      <c r="D52" s="4">
        <v>7.52</v>
      </c>
      <c r="E52" s="4">
        <v>1569</v>
      </c>
      <c r="F52" s="4">
        <v>2.6549999999999998</v>
      </c>
    </row>
    <row r="53" spans="1:6">
      <c r="A53" s="7">
        <v>41115.588692129626</v>
      </c>
      <c r="B53" s="4">
        <v>76.849999999999994</v>
      </c>
      <c r="C53" s="4">
        <v>2.1720000000000002</v>
      </c>
      <c r="D53" s="4">
        <v>7.51</v>
      </c>
      <c r="E53" s="4">
        <v>1567</v>
      </c>
      <c r="F53" s="4">
        <v>2.629</v>
      </c>
    </row>
    <row r="54" spans="1:6">
      <c r="A54" s="7">
        <v>41115.588738425926</v>
      </c>
      <c r="B54" s="4">
        <v>77.87</v>
      </c>
      <c r="C54" s="4">
        <v>2.129</v>
      </c>
      <c r="D54" s="4">
        <v>7.52</v>
      </c>
      <c r="E54" s="4">
        <v>1558</v>
      </c>
      <c r="F54" s="4">
        <v>2.629</v>
      </c>
    </row>
    <row r="55" spans="1:6">
      <c r="A55" s="7">
        <v>41115.588784722226</v>
      </c>
      <c r="B55" s="4">
        <v>77.44</v>
      </c>
      <c r="C55" s="4">
        <v>2.117</v>
      </c>
      <c r="D55" s="4">
        <v>7.54</v>
      </c>
      <c r="E55" s="4">
        <v>1568</v>
      </c>
      <c r="F55" s="4">
        <v>2.629</v>
      </c>
    </row>
    <row r="56" spans="1:6">
      <c r="A56" s="7">
        <v>41115.588819444441</v>
      </c>
      <c r="B56" s="4">
        <v>76.98</v>
      </c>
      <c r="C56" s="4">
        <v>2.1520000000000001</v>
      </c>
      <c r="D56" s="4">
        <v>7.55</v>
      </c>
      <c r="E56" s="4">
        <v>1576</v>
      </c>
      <c r="F56" s="4">
        <v>2.6549999999999998</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dimension ref="A1:K159"/>
  <sheetViews>
    <sheetView topLeftCell="A2" zoomScale="70" zoomScaleNormal="70" workbookViewId="0">
      <selection activeCell="G10" sqref="G10"/>
    </sheetView>
  </sheetViews>
  <sheetFormatPr defaultRowHeight="15"/>
  <cols>
    <col min="1" max="4" width="17.140625" style="4" customWidth="1"/>
    <col min="5" max="5" width="12.28515625" style="4" customWidth="1"/>
    <col min="6" max="6" width="17.140625" style="4" customWidth="1"/>
    <col min="7" max="7" width="19.140625" style="4" customWidth="1"/>
    <col min="8" max="8" width="12.42578125" style="4" customWidth="1"/>
    <col min="9" max="9" width="13.5703125" style="4" customWidth="1"/>
    <col min="10" max="10" width="16.5703125" style="4" customWidth="1"/>
    <col min="11" max="16384" width="9.140625" style="4"/>
  </cols>
  <sheetData>
    <row r="1" spans="1:11" ht="41.25" customHeight="1">
      <c r="A1" s="4" t="s">
        <v>101</v>
      </c>
      <c r="B1" s="4" t="s">
        <v>153</v>
      </c>
      <c r="C1" s="9" t="s">
        <v>237</v>
      </c>
      <c r="D1" s="9" t="s">
        <v>236</v>
      </c>
      <c r="E1" s="9" t="s">
        <v>228</v>
      </c>
      <c r="F1" s="9" t="s">
        <v>229</v>
      </c>
      <c r="G1" s="9" t="s">
        <v>230</v>
      </c>
      <c r="H1" s="9" t="s">
        <v>242</v>
      </c>
      <c r="I1" s="9" t="s">
        <v>243</v>
      </c>
      <c r="J1" s="9" t="s">
        <v>231</v>
      </c>
      <c r="K1" s="9" t="s">
        <v>232</v>
      </c>
    </row>
    <row r="2" spans="1:11">
      <c r="A2" s="4" t="s">
        <v>103</v>
      </c>
      <c r="B2" s="7">
        <v>41115.552939814814</v>
      </c>
      <c r="C2" s="5">
        <v>41115</v>
      </c>
      <c r="D2" s="14">
        <v>0.5529398148148148</v>
      </c>
      <c r="E2" s="4">
        <f>MAX(B8:B159)-MIN(B8:B159)</f>
        <v>12.879999999999995</v>
      </c>
      <c r="F2" s="4">
        <f>MAX(C8:C159)-MIN(C8:C159)</f>
        <v>20.665999999999997</v>
      </c>
      <c r="G2" s="4">
        <f>MAX(E8:E159)-MIN(E8:E159)</f>
        <v>1682</v>
      </c>
      <c r="H2" s="4">
        <f>MAX(B8:B159)</f>
        <v>81.61</v>
      </c>
      <c r="I2" s="4">
        <f>MIN(B8:B159)</f>
        <v>68.73</v>
      </c>
      <c r="J2" s="13"/>
      <c r="K2" s="4" t="s">
        <v>252</v>
      </c>
    </row>
    <row r="3" spans="1:11">
      <c r="A3" s="4" t="s">
        <v>146</v>
      </c>
      <c r="B3" s="7">
        <v>41115.552939814814</v>
      </c>
      <c r="K3" s="4" t="s">
        <v>244</v>
      </c>
    </row>
    <row r="4" spans="1:11">
      <c r="A4" s="4" t="s">
        <v>104</v>
      </c>
      <c r="B4" s="7">
        <v>41115.552939814814</v>
      </c>
    </row>
    <row r="7" spans="1:11">
      <c r="A7" s="4" t="s">
        <v>145</v>
      </c>
      <c r="B7" s="4" t="s">
        <v>144</v>
      </c>
      <c r="C7" s="4" t="s">
        <v>143</v>
      </c>
      <c r="D7" s="4" t="s">
        <v>124</v>
      </c>
      <c r="E7" s="4" t="s">
        <v>142</v>
      </c>
      <c r="F7" s="4" t="s">
        <v>141</v>
      </c>
      <c r="G7" s="4" t="s">
        <v>250</v>
      </c>
    </row>
    <row r="8" spans="1:11">
      <c r="A8" s="7">
        <v>41115.554548611108</v>
      </c>
      <c r="B8" s="4">
        <v>81.61</v>
      </c>
      <c r="C8" s="4">
        <v>0.42</v>
      </c>
      <c r="D8" s="4">
        <v>8.51</v>
      </c>
      <c r="E8" s="4">
        <v>1531</v>
      </c>
      <c r="F8" s="4">
        <v>2.6549999999999998</v>
      </c>
      <c r="G8" s="4" t="s">
        <v>251</v>
      </c>
    </row>
    <row r="9" spans="1:11">
      <c r="A9" s="7">
        <v>41115.554594907408</v>
      </c>
      <c r="B9" s="4">
        <v>81.23</v>
      </c>
      <c r="C9" s="4">
        <v>1.8129999999999999</v>
      </c>
      <c r="D9" s="4">
        <v>8.5</v>
      </c>
      <c r="E9" s="4">
        <v>1524</v>
      </c>
      <c r="F9" s="4">
        <v>2.6549999999999998</v>
      </c>
      <c r="G9" s="4" t="s">
        <v>372</v>
      </c>
    </row>
    <row r="10" spans="1:11">
      <c r="A10" s="7">
        <v>41115.5546412037</v>
      </c>
      <c r="B10" s="4">
        <v>79.28</v>
      </c>
      <c r="C10" s="4">
        <v>4.6449999999999996</v>
      </c>
      <c r="D10" s="4">
        <v>8.5</v>
      </c>
      <c r="E10" s="4">
        <v>1536</v>
      </c>
      <c r="F10" s="4">
        <v>2.629</v>
      </c>
    </row>
    <row r="11" spans="1:11">
      <c r="A11" s="7">
        <v>41115.5546875</v>
      </c>
      <c r="B11" s="4">
        <v>77.52</v>
      </c>
      <c r="C11" s="4">
        <v>5.0119999999999996</v>
      </c>
      <c r="D11" s="4">
        <v>8.4700000000000006</v>
      </c>
      <c r="E11" s="4">
        <v>1561</v>
      </c>
      <c r="F11" s="4">
        <v>2.629</v>
      </c>
    </row>
    <row r="12" spans="1:11">
      <c r="A12" s="7">
        <v>41115.5547337963</v>
      </c>
      <c r="B12" s="4">
        <v>77.069999999999993</v>
      </c>
      <c r="C12" s="4">
        <v>6.1959999999999997</v>
      </c>
      <c r="D12" s="4">
        <v>8.4700000000000006</v>
      </c>
      <c r="E12" s="4">
        <v>1567</v>
      </c>
      <c r="F12" s="4">
        <v>2.6549999999999998</v>
      </c>
    </row>
    <row r="13" spans="1:11">
      <c r="A13" s="7">
        <v>41115.554768518516</v>
      </c>
      <c r="B13" s="4">
        <v>76.47</v>
      </c>
      <c r="C13" s="4">
        <v>8.2110000000000003</v>
      </c>
      <c r="D13" s="4">
        <v>8.43</v>
      </c>
      <c r="E13" s="4">
        <v>1606</v>
      </c>
      <c r="F13" s="4">
        <v>2.6549999999999998</v>
      </c>
    </row>
    <row r="14" spans="1:11">
      <c r="A14" s="7">
        <v>41115.554814814815</v>
      </c>
      <c r="B14" s="4">
        <v>76.03</v>
      </c>
      <c r="C14" s="4">
        <v>10.64</v>
      </c>
      <c r="D14" s="4">
        <v>8.39</v>
      </c>
      <c r="E14" s="4">
        <v>1849</v>
      </c>
      <c r="F14" s="4">
        <v>2.629</v>
      </c>
    </row>
    <row r="15" spans="1:11">
      <c r="A15" s="7">
        <v>41115.554861111108</v>
      </c>
      <c r="B15" s="4">
        <v>74.38</v>
      </c>
      <c r="C15" s="4">
        <v>11.590999999999999</v>
      </c>
      <c r="D15" s="4">
        <v>8.3699999999999992</v>
      </c>
      <c r="E15" s="4">
        <v>2053</v>
      </c>
      <c r="F15" s="4">
        <v>2.6549999999999998</v>
      </c>
    </row>
    <row r="16" spans="1:11">
      <c r="A16" s="7">
        <v>41115.554907407408</v>
      </c>
      <c r="B16" s="4">
        <v>74.09</v>
      </c>
      <c r="C16" s="4">
        <v>11.7</v>
      </c>
      <c r="D16" s="4">
        <v>8.32</v>
      </c>
      <c r="E16" s="4">
        <v>2142</v>
      </c>
      <c r="F16" s="4">
        <v>2.6549999999999998</v>
      </c>
    </row>
    <row r="17" spans="1:6">
      <c r="A17" s="7">
        <v>41115.5549537037</v>
      </c>
      <c r="B17" s="4">
        <v>73.91</v>
      </c>
      <c r="C17" s="4">
        <v>11.85</v>
      </c>
      <c r="D17" s="4">
        <v>8.3000000000000007</v>
      </c>
      <c r="E17" s="4">
        <v>2176</v>
      </c>
      <c r="F17" s="4">
        <v>2.6549999999999998</v>
      </c>
    </row>
    <row r="18" spans="1:6">
      <c r="A18" s="7">
        <v>41115.555</v>
      </c>
      <c r="B18" s="4">
        <v>73.52</v>
      </c>
      <c r="C18" s="4">
        <v>11.948</v>
      </c>
      <c r="D18" s="4">
        <v>8.24</v>
      </c>
      <c r="E18" s="4">
        <v>2249</v>
      </c>
      <c r="F18" s="4">
        <v>2.629</v>
      </c>
    </row>
    <row r="19" spans="1:6">
      <c r="A19" s="7">
        <v>41115.555046296293</v>
      </c>
      <c r="B19" s="4">
        <v>73.44</v>
      </c>
      <c r="C19" s="4">
        <v>11.926</v>
      </c>
      <c r="D19" s="4">
        <v>8.2100000000000009</v>
      </c>
      <c r="E19" s="4">
        <v>2252</v>
      </c>
      <c r="F19" s="4">
        <v>2.629</v>
      </c>
    </row>
    <row r="20" spans="1:6">
      <c r="A20" s="7">
        <v>41115.555092592593</v>
      </c>
      <c r="B20" s="4">
        <v>73.47</v>
      </c>
      <c r="C20" s="4">
        <v>11.952</v>
      </c>
      <c r="D20" s="4">
        <v>8.16</v>
      </c>
      <c r="E20" s="4">
        <v>2255</v>
      </c>
      <c r="F20" s="4">
        <v>2.629</v>
      </c>
    </row>
    <row r="21" spans="1:6">
      <c r="A21" s="7">
        <v>41115.555138888885</v>
      </c>
      <c r="B21" s="4">
        <v>73.459999999999994</v>
      </c>
      <c r="C21" s="4">
        <v>11.991</v>
      </c>
      <c r="D21" s="4">
        <v>8.1300000000000008</v>
      </c>
      <c r="E21" s="4">
        <v>2254</v>
      </c>
      <c r="F21" s="4">
        <v>2.6549999999999998</v>
      </c>
    </row>
    <row r="22" spans="1:6">
      <c r="A22" s="7">
        <v>41115.555185185185</v>
      </c>
      <c r="B22" s="4">
        <v>73.53</v>
      </c>
      <c r="C22" s="4">
        <v>11.974</v>
      </c>
      <c r="D22" s="4">
        <v>8.1300000000000008</v>
      </c>
      <c r="E22" s="4">
        <v>2239</v>
      </c>
      <c r="F22" s="4">
        <v>2.629</v>
      </c>
    </row>
    <row r="23" spans="1:6">
      <c r="A23" s="7">
        <v>41115.555231481485</v>
      </c>
      <c r="B23" s="4">
        <v>73.47</v>
      </c>
      <c r="C23" s="4">
        <v>12.188000000000001</v>
      </c>
      <c r="D23" s="4">
        <v>8.1300000000000008</v>
      </c>
      <c r="E23" s="4">
        <v>2173</v>
      </c>
      <c r="F23" s="4">
        <v>2.6549999999999998</v>
      </c>
    </row>
    <row r="24" spans="1:6">
      <c r="A24" s="7">
        <v>41115.555277777778</v>
      </c>
      <c r="B24" s="4">
        <v>73.55</v>
      </c>
      <c r="C24" s="4">
        <v>12.284000000000001</v>
      </c>
      <c r="D24" s="4">
        <v>8.1300000000000008</v>
      </c>
      <c r="E24" s="4">
        <v>2200</v>
      </c>
      <c r="F24" s="4">
        <v>2.6549999999999998</v>
      </c>
    </row>
    <row r="25" spans="1:6">
      <c r="A25" s="7">
        <v>41115.555324074077</v>
      </c>
      <c r="B25" s="4">
        <v>73.459999999999994</v>
      </c>
      <c r="C25" s="4">
        <v>12.315</v>
      </c>
      <c r="D25" s="4">
        <v>8.1300000000000008</v>
      </c>
      <c r="E25" s="4">
        <v>2236</v>
      </c>
      <c r="F25" s="4">
        <v>2.629</v>
      </c>
    </row>
    <row r="26" spans="1:6">
      <c r="A26" s="7">
        <v>41115.55537037037</v>
      </c>
      <c r="B26" s="4">
        <v>73.48</v>
      </c>
      <c r="C26" s="4">
        <v>11.661</v>
      </c>
      <c r="D26" s="4">
        <v>8.1300000000000008</v>
      </c>
      <c r="E26" s="4">
        <v>2244</v>
      </c>
      <c r="F26" s="4">
        <v>2.6549999999999998</v>
      </c>
    </row>
    <row r="27" spans="1:6">
      <c r="A27" s="7">
        <v>41115.55541666667</v>
      </c>
      <c r="B27" s="4">
        <v>72.84</v>
      </c>
      <c r="C27" s="4">
        <v>12.602</v>
      </c>
      <c r="D27" s="4">
        <v>8.11</v>
      </c>
      <c r="E27" s="4">
        <v>2457</v>
      </c>
      <c r="F27" s="4">
        <v>2.6549999999999998</v>
      </c>
    </row>
    <row r="28" spans="1:6">
      <c r="A28" s="7">
        <v>41115.555462962962</v>
      </c>
      <c r="B28" s="4">
        <v>72.17</v>
      </c>
      <c r="C28" s="4">
        <v>11.798</v>
      </c>
      <c r="D28" s="4">
        <v>8.11</v>
      </c>
      <c r="E28" s="4">
        <v>2220</v>
      </c>
      <c r="F28" s="4">
        <v>2.6549999999999998</v>
      </c>
    </row>
    <row r="29" spans="1:6">
      <c r="A29" s="7">
        <v>41115.555509259262</v>
      </c>
      <c r="B29" s="4">
        <v>71.319999999999993</v>
      </c>
      <c r="C29" s="4">
        <v>13.211</v>
      </c>
      <c r="D29" s="4">
        <v>8.06</v>
      </c>
      <c r="E29" s="4">
        <v>2748</v>
      </c>
      <c r="F29" s="4">
        <v>2.6549999999999998</v>
      </c>
    </row>
    <row r="30" spans="1:6">
      <c r="A30" s="7">
        <v>41115.555555555555</v>
      </c>
      <c r="B30" s="4">
        <v>70.959999999999994</v>
      </c>
      <c r="C30" s="4">
        <v>13.579000000000001</v>
      </c>
      <c r="D30" s="4">
        <v>8.0399999999999991</v>
      </c>
      <c r="E30" s="4">
        <v>2945</v>
      </c>
      <c r="F30" s="4">
        <v>2.6549999999999998</v>
      </c>
    </row>
    <row r="31" spans="1:6">
      <c r="A31" s="7">
        <v>41115.555601851855</v>
      </c>
      <c r="B31" s="4">
        <v>70.89</v>
      </c>
      <c r="C31" s="4">
        <v>13.618</v>
      </c>
      <c r="D31" s="4">
        <v>8.0399999999999991</v>
      </c>
      <c r="E31" s="4">
        <v>3048</v>
      </c>
      <c r="F31" s="4">
        <v>2.6549999999999998</v>
      </c>
    </row>
    <row r="32" spans="1:6">
      <c r="A32" s="7">
        <v>41115.555648148147</v>
      </c>
      <c r="B32" s="4">
        <v>70.58</v>
      </c>
      <c r="C32" s="4">
        <v>12.545999999999999</v>
      </c>
      <c r="D32" s="4">
        <v>8.08</v>
      </c>
      <c r="E32" s="4">
        <v>2929</v>
      </c>
      <c r="F32" s="4">
        <v>2.629</v>
      </c>
    </row>
    <row r="33" spans="1:6">
      <c r="A33" s="7">
        <v>41115.555694444447</v>
      </c>
      <c r="B33" s="4">
        <v>70.150000000000006</v>
      </c>
      <c r="C33" s="4">
        <v>13.423999999999999</v>
      </c>
      <c r="D33" s="4">
        <v>8.11</v>
      </c>
      <c r="E33" s="4">
        <v>2972</v>
      </c>
      <c r="F33" s="4">
        <v>2.6549999999999998</v>
      </c>
    </row>
    <row r="34" spans="1:6">
      <c r="A34" s="7">
        <v>41115.55572916667</v>
      </c>
      <c r="B34" s="4">
        <v>70.7</v>
      </c>
      <c r="C34" s="4">
        <v>13.298</v>
      </c>
      <c r="D34" s="4">
        <v>8.1199999999999992</v>
      </c>
      <c r="E34" s="4">
        <v>2881</v>
      </c>
      <c r="F34" s="4">
        <v>2.629</v>
      </c>
    </row>
    <row r="35" spans="1:6">
      <c r="A35" s="7">
        <v>41115.555775462963</v>
      </c>
      <c r="B35" s="4">
        <v>70.760000000000005</v>
      </c>
      <c r="C35" s="4">
        <v>13.183999999999999</v>
      </c>
      <c r="D35" s="4">
        <v>8.1199999999999992</v>
      </c>
      <c r="E35" s="4">
        <v>2805</v>
      </c>
      <c r="F35" s="4">
        <v>2.6549999999999998</v>
      </c>
    </row>
    <row r="36" spans="1:6">
      <c r="A36" s="7">
        <v>41115.555821759262</v>
      </c>
      <c r="B36" s="4">
        <v>71.12</v>
      </c>
      <c r="C36" s="4">
        <v>13.231</v>
      </c>
      <c r="D36" s="4">
        <v>8.1</v>
      </c>
      <c r="E36" s="4">
        <v>2739</v>
      </c>
      <c r="F36" s="4">
        <v>2.629</v>
      </c>
    </row>
    <row r="37" spans="1:6">
      <c r="A37" s="7">
        <v>41115.555868055555</v>
      </c>
      <c r="B37" s="4">
        <v>71.45</v>
      </c>
      <c r="C37" s="4">
        <v>13.172000000000001</v>
      </c>
      <c r="D37" s="4">
        <v>8.09</v>
      </c>
      <c r="E37" s="4">
        <v>2729</v>
      </c>
      <c r="F37" s="4">
        <v>2.6549999999999998</v>
      </c>
    </row>
    <row r="38" spans="1:6">
      <c r="A38" s="7">
        <v>41115.555914351855</v>
      </c>
      <c r="B38" s="4">
        <v>71.569999999999993</v>
      </c>
      <c r="C38" s="4">
        <v>13.023</v>
      </c>
      <c r="D38" s="4">
        <v>8.1199999999999992</v>
      </c>
      <c r="E38" s="4">
        <v>2726</v>
      </c>
      <c r="F38" s="4">
        <v>2.6549999999999998</v>
      </c>
    </row>
    <row r="39" spans="1:6">
      <c r="A39" s="7">
        <v>41115.555960648147</v>
      </c>
      <c r="B39" s="4">
        <v>71.569999999999993</v>
      </c>
      <c r="C39" s="4">
        <v>12.904999999999999</v>
      </c>
      <c r="D39" s="4">
        <v>8.1199999999999992</v>
      </c>
      <c r="E39" s="4">
        <v>2681</v>
      </c>
      <c r="F39" s="4">
        <v>2.6549999999999998</v>
      </c>
    </row>
    <row r="40" spans="1:6">
      <c r="A40" s="7">
        <v>41115.556006944447</v>
      </c>
      <c r="B40" s="4">
        <v>71.56</v>
      </c>
      <c r="C40" s="4">
        <v>12.917999999999999</v>
      </c>
      <c r="D40" s="4">
        <v>8.1199999999999992</v>
      </c>
      <c r="E40" s="4">
        <v>2664</v>
      </c>
      <c r="F40" s="4">
        <v>2.6549999999999998</v>
      </c>
    </row>
    <row r="41" spans="1:6">
      <c r="A41" s="7">
        <v>41115.55605324074</v>
      </c>
      <c r="B41" s="4">
        <v>71.62</v>
      </c>
      <c r="C41" s="4">
        <v>12.877000000000001</v>
      </c>
      <c r="D41" s="4">
        <v>8.11</v>
      </c>
      <c r="E41" s="4">
        <v>2656</v>
      </c>
      <c r="F41" s="4">
        <v>2.6549999999999998</v>
      </c>
    </row>
    <row r="42" spans="1:6">
      <c r="A42" s="7">
        <v>41115.55609953704</v>
      </c>
      <c r="B42" s="4">
        <v>71.89</v>
      </c>
      <c r="C42" s="4">
        <v>12.766999999999999</v>
      </c>
      <c r="D42" s="4">
        <v>8.14</v>
      </c>
      <c r="E42" s="4">
        <v>2573</v>
      </c>
      <c r="F42" s="4">
        <v>2.6549999999999998</v>
      </c>
    </row>
    <row r="43" spans="1:6">
      <c r="A43" s="7">
        <v>41115.556145833332</v>
      </c>
      <c r="B43" s="4">
        <v>71.88</v>
      </c>
      <c r="C43" s="4">
        <v>12.788</v>
      </c>
      <c r="D43" s="4">
        <v>8.1300000000000008</v>
      </c>
      <c r="E43" s="4">
        <v>2559</v>
      </c>
      <c r="F43" s="4">
        <v>2.6549999999999998</v>
      </c>
    </row>
    <row r="44" spans="1:6">
      <c r="A44" s="7">
        <v>41115.556192129632</v>
      </c>
      <c r="B44" s="4">
        <v>71.87</v>
      </c>
      <c r="C44" s="4">
        <v>12.792</v>
      </c>
      <c r="D44" s="4">
        <v>8.1300000000000008</v>
      </c>
      <c r="E44" s="4">
        <v>2558</v>
      </c>
      <c r="F44" s="4">
        <v>2.6549999999999998</v>
      </c>
    </row>
    <row r="45" spans="1:6">
      <c r="A45" s="7">
        <v>41115.556238425925</v>
      </c>
      <c r="B45" s="4">
        <v>71.89</v>
      </c>
      <c r="C45" s="4">
        <v>12.776999999999999</v>
      </c>
      <c r="D45" s="4">
        <v>8.14</v>
      </c>
      <c r="E45" s="4">
        <v>2586</v>
      </c>
      <c r="F45" s="4">
        <v>2.6549999999999998</v>
      </c>
    </row>
    <row r="46" spans="1:6">
      <c r="A46" s="7">
        <v>41115.556284722225</v>
      </c>
      <c r="B46" s="4">
        <v>71.91</v>
      </c>
      <c r="C46" s="4">
        <v>12.762</v>
      </c>
      <c r="D46" s="4">
        <v>8.14</v>
      </c>
      <c r="E46" s="4">
        <v>2559</v>
      </c>
      <c r="F46" s="4">
        <v>2.6549999999999998</v>
      </c>
    </row>
    <row r="47" spans="1:6">
      <c r="A47" s="7">
        <v>41115.556331018517</v>
      </c>
      <c r="B47" s="4">
        <v>71.91</v>
      </c>
      <c r="C47" s="4">
        <v>12.763999999999999</v>
      </c>
      <c r="D47" s="4">
        <v>8.15</v>
      </c>
      <c r="E47" s="4">
        <v>2561</v>
      </c>
      <c r="F47" s="4">
        <v>2.6549999999999998</v>
      </c>
    </row>
    <row r="48" spans="1:6">
      <c r="A48" s="7">
        <v>41115.556377314817</v>
      </c>
      <c r="B48" s="4">
        <v>71.95</v>
      </c>
      <c r="C48" s="4">
        <v>12.731999999999999</v>
      </c>
      <c r="D48" s="4">
        <v>8.16</v>
      </c>
      <c r="E48" s="4">
        <v>2587</v>
      </c>
      <c r="F48" s="4">
        <v>2.629</v>
      </c>
    </row>
    <row r="49" spans="1:6">
      <c r="A49" s="7">
        <v>41115.556423611109</v>
      </c>
      <c r="B49" s="4">
        <v>71.959999999999994</v>
      </c>
      <c r="C49" s="4">
        <v>12.75</v>
      </c>
      <c r="D49" s="4">
        <v>8.16</v>
      </c>
      <c r="E49" s="4">
        <v>2603</v>
      </c>
      <c r="F49" s="4">
        <v>2.6549999999999998</v>
      </c>
    </row>
    <row r="50" spans="1:6">
      <c r="A50" s="7">
        <v>41115.556469907409</v>
      </c>
      <c r="B50" s="4">
        <v>71.97</v>
      </c>
      <c r="C50" s="4">
        <v>12.718999999999999</v>
      </c>
      <c r="D50" s="4">
        <v>8.17</v>
      </c>
      <c r="E50" s="4">
        <v>2604</v>
      </c>
      <c r="F50" s="4">
        <v>2.6549999999999998</v>
      </c>
    </row>
    <row r="51" spans="1:6">
      <c r="A51" s="7">
        <v>41115.556516203702</v>
      </c>
      <c r="B51" s="4">
        <v>73.12</v>
      </c>
      <c r="C51" s="4">
        <v>12.77</v>
      </c>
      <c r="D51" s="4">
        <v>8.1999999999999993</v>
      </c>
      <c r="E51" s="4">
        <v>2506</v>
      </c>
      <c r="F51" s="4">
        <v>2.6549999999999998</v>
      </c>
    </row>
    <row r="52" spans="1:6">
      <c r="A52" s="7">
        <v>41115.556562500002</v>
      </c>
      <c r="B52" s="4">
        <v>72.349999999999994</v>
      </c>
      <c r="C52" s="4">
        <v>12.9</v>
      </c>
      <c r="D52" s="4">
        <v>8.2200000000000006</v>
      </c>
      <c r="E52" s="4">
        <v>2556</v>
      </c>
      <c r="F52" s="4">
        <v>2.6549999999999998</v>
      </c>
    </row>
    <row r="53" spans="1:6">
      <c r="A53" s="7">
        <v>41115.556608796294</v>
      </c>
      <c r="B53" s="4">
        <v>71.89</v>
      </c>
      <c r="C53" s="4">
        <v>12.896000000000001</v>
      </c>
      <c r="D53" s="4">
        <v>8.24</v>
      </c>
      <c r="E53" s="4">
        <v>2546</v>
      </c>
      <c r="F53" s="4">
        <v>2.6549999999999998</v>
      </c>
    </row>
    <row r="54" spans="1:6">
      <c r="A54" s="7">
        <v>41115.556655092594</v>
      </c>
      <c r="B54" s="4">
        <v>72.290000000000006</v>
      </c>
      <c r="C54" s="4">
        <v>12.842000000000001</v>
      </c>
      <c r="D54" s="4">
        <v>8.25</v>
      </c>
      <c r="E54" s="4">
        <v>2453</v>
      </c>
      <c r="F54" s="4">
        <v>2.6549999999999998</v>
      </c>
    </row>
    <row r="55" spans="1:6">
      <c r="A55" s="7">
        <v>41115.556701388887</v>
      </c>
      <c r="B55" s="4">
        <v>72.510000000000005</v>
      </c>
      <c r="C55" s="4">
        <v>12.807</v>
      </c>
      <c r="D55" s="4">
        <v>8.25</v>
      </c>
      <c r="E55" s="4">
        <v>2476</v>
      </c>
      <c r="F55" s="4">
        <v>2.6549999999999998</v>
      </c>
    </row>
    <row r="56" spans="1:6">
      <c r="A56" s="7">
        <v>41115.55673611111</v>
      </c>
      <c r="B56" s="4">
        <v>72.23</v>
      </c>
      <c r="C56" s="4">
        <v>12.772</v>
      </c>
      <c r="D56" s="4">
        <v>8.25</v>
      </c>
      <c r="E56" s="4">
        <v>2482</v>
      </c>
      <c r="F56" s="4">
        <v>2.6549999999999998</v>
      </c>
    </row>
    <row r="57" spans="1:6">
      <c r="A57" s="7">
        <v>41115.55678240741</v>
      </c>
      <c r="B57" s="4">
        <v>72.37</v>
      </c>
      <c r="C57" s="4">
        <v>12.805</v>
      </c>
      <c r="D57" s="4">
        <v>8.24</v>
      </c>
      <c r="E57" s="4">
        <v>2500</v>
      </c>
      <c r="F57" s="4">
        <v>2.6549999999999998</v>
      </c>
    </row>
    <row r="58" spans="1:6">
      <c r="A58" s="7">
        <v>41115.556828703702</v>
      </c>
      <c r="B58" s="4">
        <v>72.52</v>
      </c>
      <c r="C58" s="4">
        <v>12.837</v>
      </c>
      <c r="D58" s="4">
        <v>8.25</v>
      </c>
      <c r="E58" s="4">
        <v>2541</v>
      </c>
      <c r="F58" s="4">
        <v>2.6549999999999998</v>
      </c>
    </row>
    <row r="59" spans="1:6">
      <c r="A59" s="7">
        <v>41115.556875000002</v>
      </c>
      <c r="B59" s="4">
        <v>73.010000000000005</v>
      </c>
      <c r="C59" s="4">
        <v>11.702</v>
      </c>
      <c r="D59" s="4">
        <v>8.23</v>
      </c>
      <c r="E59" s="4">
        <v>2110</v>
      </c>
      <c r="F59" s="4">
        <v>2.6549999999999998</v>
      </c>
    </row>
    <row r="60" spans="1:6">
      <c r="A60" s="7">
        <v>41115.556921296295</v>
      </c>
      <c r="B60" s="4">
        <v>75.08</v>
      </c>
      <c r="C60" s="4">
        <v>9.8829999999999991</v>
      </c>
      <c r="D60" s="4">
        <v>8.27</v>
      </c>
      <c r="E60" s="4">
        <v>1755</v>
      </c>
      <c r="F60" s="4">
        <v>2.6549999999999998</v>
      </c>
    </row>
    <row r="61" spans="1:6">
      <c r="A61" s="7">
        <v>41115.556967592594</v>
      </c>
      <c r="B61" s="4">
        <v>75.88</v>
      </c>
      <c r="C61" s="4">
        <v>9.5190000000000001</v>
      </c>
      <c r="D61" s="4">
        <v>8.32</v>
      </c>
      <c r="E61" s="4">
        <v>1801</v>
      </c>
      <c r="F61" s="4">
        <v>2.6549999999999998</v>
      </c>
    </row>
    <row r="62" spans="1:6">
      <c r="A62" s="7">
        <v>41115.557013888887</v>
      </c>
      <c r="B62" s="4">
        <v>74.010000000000005</v>
      </c>
      <c r="C62" s="4">
        <v>12.856999999999999</v>
      </c>
      <c r="D62" s="4">
        <v>8.23</v>
      </c>
      <c r="E62" s="4">
        <v>2621</v>
      </c>
      <c r="F62" s="4">
        <v>2.6549999999999998</v>
      </c>
    </row>
    <row r="63" spans="1:6">
      <c r="A63" s="7">
        <v>41115.557060185187</v>
      </c>
      <c r="B63" s="4">
        <v>70.33</v>
      </c>
      <c r="C63" s="4">
        <v>15.943</v>
      </c>
      <c r="D63" s="4">
        <v>8.19</v>
      </c>
      <c r="E63" s="4">
        <v>3191</v>
      </c>
      <c r="F63" s="4">
        <v>2.6549999999999998</v>
      </c>
    </row>
    <row r="64" spans="1:6">
      <c r="A64" s="7">
        <v>41115.557106481479</v>
      </c>
      <c r="B64" s="4">
        <v>69.36</v>
      </c>
      <c r="C64" s="4">
        <v>16.431999999999999</v>
      </c>
      <c r="D64" s="4">
        <v>8.08</v>
      </c>
      <c r="E64" s="4">
        <v>3206</v>
      </c>
      <c r="F64" s="4">
        <v>2.6549999999999998</v>
      </c>
    </row>
    <row r="65" spans="1:6">
      <c r="A65" s="7">
        <v>41115.557152777779</v>
      </c>
      <c r="B65" s="4">
        <v>69.17</v>
      </c>
      <c r="C65" s="4">
        <v>16.782</v>
      </c>
      <c r="D65" s="4">
        <v>8.02</v>
      </c>
      <c r="E65" s="4">
        <v>3170</v>
      </c>
      <c r="F65" s="4">
        <v>2.6549999999999998</v>
      </c>
    </row>
    <row r="66" spans="1:6">
      <c r="A66" s="7">
        <v>41115.557199074072</v>
      </c>
      <c r="B66" s="4">
        <v>69.180000000000007</v>
      </c>
      <c r="C66" s="4">
        <v>16.943000000000001</v>
      </c>
      <c r="D66" s="4">
        <v>7.98</v>
      </c>
      <c r="E66" s="4">
        <v>3059</v>
      </c>
      <c r="F66" s="4">
        <v>2.6549999999999998</v>
      </c>
    </row>
    <row r="67" spans="1:6">
      <c r="A67" s="7">
        <v>41115.557245370372</v>
      </c>
      <c r="B67" s="4">
        <v>69.22</v>
      </c>
      <c r="C67" s="4">
        <v>17.056000000000001</v>
      </c>
      <c r="D67" s="4">
        <v>7.93</v>
      </c>
      <c r="E67" s="4">
        <v>2927</v>
      </c>
      <c r="F67" s="4">
        <v>2.6549999999999998</v>
      </c>
    </row>
    <row r="68" spans="1:6">
      <c r="A68" s="7">
        <v>41115.557291666664</v>
      </c>
      <c r="B68" s="4">
        <v>69.25</v>
      </c>
      <c r="C68" s="4">
        <v>17.068000000000001</v>
      </c>
      <c r="D68" s="4">
        <v>7.89</v>
      </c>
      <c r="E68" s="4">
        <v>3040</v>
      </c>
      <c r="F68" s="4">
        <v>2.6549999999999998</v>
      </c>
    </row>
    <row r="69" spans="1:6">
      <c r="A69" s="7">
        <v>41115.557337962964</v>
      </c>
      <c r="B69" s="4">
        <v>69.260000000000005</v>
      </c>
      <c r="C69" s="4">
        <v>17.128</v>
      </c>
      <c r="D69" s="4">
        <v>7.84</v>
      </c>
      <c r="E69" s="4">
        <v>3005</v>
      </c>
      <c r="F69" s="4">
        <v>2.6549999999999998</v>
      </c>
    </row>
    <row r="70" spans="1:6">
      <c r="A70" s="7">
        <v>41115.557384259257</v>
      </c>
      <c r="B70" s="4">
        <v>69.27</v>
      </c>
      <c r="C70" s="4">
        <v>17.218</v>
      </c>
      <c r="D70" s="4">
        <v>7.81</v>
      </c>
      <c r="E70" s="4">
        <v>2999</v>
      </c>
      <c r="F70" s="4">
        <v>2.6549999999999998</v>
      </c>
    </row>
    <row r="71" spans="1:6">
      <c r="A71" s="7">
        <v>41115.557430555556</v>
      </c>
      <c r="B71" s="4">
        <v>69.28</v>
      </c>
      <c r="C71" s="4">
        <v>17.323</v>
      </c>
      <c r="D71" s="4">
        <v>7.78</v>
      </c>
      <c r="E71" s="4">
        <v>2960</v>
      </c>
      <c r="F71" s="4">
        <v>2.6549999999999998</v>
      </c>
    </row>
    <row r="72" spans="1:6">
      <c r="A72" s="7">
        <v>41115.557476851849</v>
      </c>
      <c r="B72" s="4">
        <v>69.28</v>
      </c>
      <c r="C72" s="4">
        <v>17.792000000000002</v>
      </c>
      <c r="D72" s="4">
        <v>7.77</v>
      </c>
      <c r="E72" s="4">
        <v>3123</v>
      </c>
      <c r="F72" s="4">
        <v>2.6549999999999998</v>
      </c>
    </row>
    <row r="73" spans="1:6">
      <c r="A73" s="7">
        <v>41115.557523148149</v>
      </c>
      <c r="B73" s="4">
        <v>69.290000000000006</v>
      </c>
      <c r="C73" s="4">
        <v>18.309999999999999</v>
      </c>
      <c r="D73" s="4">
        <v>7.76</v>
      </c>
      <c r="E73" s="4">
        <v>3120</v>
      </c>
      <c r="F73" s="4">
        <v>2.6549999999999998</v>
      </c>
    </row>
    <row r="74" spans="1:6">
      <c r="A74" s="7">
        <v>41115.557569444441</v>
      </c>
      <c r="B74" s="4">
        <v>68.98</v>
      </c>
      <c r="C74" s="4">
        <v>18.925999999999998</v>
      </c>
      <c r="D74" s="4">
        <v>7.75</v>
      </c>
      <c r="E74" s="4">
        <v>3109</v>
      </c>
      <c r="F74" s="4">
        <v>2.681</v>
      </c>
    </row>
    <row r="75" spans="1:6">
      <c r="A75" s="7">
        <v>41115.557615740741</v>
      </c>
      <c r="B75" s="4">
        <v>68.91</v>
      </c>
      <c r="C75" s="4">
        <v>19.257999999999999</v>
      </c>
      <c r="D75" s="4">
        <v>7.75</v>
      </c>
      <c r="E75" s="4">
        <v>3104</v>
      </c>
      <c r="F75" s="4">
        <v>2.6549999999999998</v>
      </c>
    </row>
    <row r="76" spans="1:6">
      <c r="A76" s="7">
        <v>41115.557662037034</v>
      </c>
      <c r="B76" s="4">
        <v>68.81</v>
      </c>
      <c r="C76" s="4">
        <v>19.856000000000002</v>
      </c>
      <c r="D76" s="4">
        <v>7.75</v>
      </c>
      <c r="E76" s="4">
        <v>3074</v>
      </c>
      <c r="F76" s="4">
        <v>2.6549999999999998</v>
      </c>
    </row>
    <row r="77" spans="1:6">
      <c r="A77" s="7">
        <v>41115.557696759257</v>
      </c>
      <c r="B77" s="4">
        <v>68.739999999999995</v>
      </c>
      <c r="C77" s="4">
        <v>20.236999999999998</v>
      </c>
      <c r="D77" s="4">
        <v>7.75</v>
      </c>
      <c r="E77" s="4">
        <v>3197</v>
      </c>
      <c r="F77" s="4">
        <v>2.6549999999999998</v>
      </c>
    </row>
    <row r="78" spans="1:6">
      <c r="A78" s="7">
        <v>41115.557743055557</v>
      </c>
      <c r="B78" s="4">
        <v>68.739999999999995</v>
      </c>
      <c r="C78" s="4">
        <v>20.251000000000001</v>
      </c>
      <c r="D78" s="4">
        <v>7.74</v>
      </c>
      <c r="E78" s="4">
        <v>3143</v>
      </c>
      <c r="F78" s="4">
        <v>2.6549999999999998</v>
      </c>
    </row>
    <row r="79" spans="1:6">
      <c r="A79" s="7">
        <v>41115.557789351849</v>
      </c>
      <c r="B79" s="4">
        <v>68.73</v>
      </c>
      <c r="C79" s="4">
        <v>20.347999999999999</v>
      </c>
      <c r="D79" s="4">
        <v>7.74</v>
      </c>
      <c r="E79" s="4">
        <v>3073</v>
      </c>
      <c r="F79" s="4">
        <v>2.6549999999999998</v>
      </c>
    </row>
    <row r="80" spans="1:6">
      <c r="A80" s="7">
        <v>41115.557835648149</v>
      </c>
      <c r="B80" s="4">
        <v>68.75</v>
      </c>
      <c r="C80" s="4">
        <v>20.376999999999999</v>
      </c>
      <c r="D80" s="4">
        <v>7.74</v>
      </c>
      <c r="E80" s="4">
        <v>3072</v>
      </c>
      <c r="F80" s="4">
        <v>2.6549999999999998</v>
      </c>
    </row>
    <row r="81" spans="1:6">
      <c r="A81" s="7">
        <v>41115.557881944442</v>
      </c>
      <c r="B81" s="4">
        <v>68.77</v>
      </c>
      <c r="C81" s="4">
        <v>20.372</v>
      </c>
      <c r="D81" s="4">
        <v>7.74</v>
      </c>
      <c r="E81" s="4">
        <v>3070</v>
      </c>
      <c r="F81" s="4">
        <v>2.6549999999999998</v>
      </c>
    </row>
    <row r="82" spans="1:6">
      <c r="A82" s="7">
        <v>41115.557928240742</v>
      </c>
      <c r="B82" s="4">
        <v>68.77</v>
      </c>
      <c r="C82" s="4">
        <v>20.382999999999999</v>
      </c>
      <c r="D82" s="4">
        <v>7.74</v>
      </c>
      <c r="E82" s="4">
        <v>3069</v>
      </c>
      <c r="F82" s="4">
        <v>2.6549999999999998</v>
      </c>
    </row>
    <row r="83" spans="1:6">
      <c r="A83" s="7">
        <v>41115.557974537034</v>
      </c>
      <c r="B83" s="4">
        <v>68.790000000000006</v>
      </c>
      <c r="C83" s="4">
        <v>20.376999999999999</v>
      </c>
      <c r="D83" s="4">
        <v>7.74</v>
      </c>
      <c r="E83" s="4">
        <v>3074</v>
      </c>
      <c r="F83" s="4">
        <v>2.6549999999999998</v>
      </c>
    </row>
    <row r="84" spans="1:6">
      <c r="A84" s="7">
        <v>41115.558020833334</v>
      </c>
      <c r="B84" s="4">
        <v>68.78</v>
      </c>
      <c r="C84" s="4">
        <v>20.387</v>
      </c>
      <c r="D84" s="4">
        <v>7.74</v>
      </c>
      <c r="E84" s="4">
        <v>3075</v>
      </c>
      <c r="F84" s="4">
        <v>2.6549999999999998</v>
      </c>
    </row>
    <row r="85" spans="1:6">
      <c r="A85" s="7">
        <v>41115.558067129627</v>
      </c>
      <c r="B85" s="4">
        <v>68.790000000000006</v>
      </c>
      <c r="C85" s="4">
        <v>20.379000000000001</v>
      </c>
      <c r="D85" s="4">
        <v>7.75</v>
      </c>
      <c r="E85" s="4">
        <v>3075</v>
      </c>
      <c r="F85" s="4">
        <v>2.6549999999999998</v>
      </c>
    </row>
    <row r="86" spans="1:6">
      <c r="A86" s="7">
        <v>41115.558113425926</v>
      </c>
      <c r="B86" s="4">
        <v>68.819999999999993</v>
      </c>
      <c r="C86" s="4">
        <v>20.402999999999999</v>
      </c>
      <c r="D86" s="4">
        <v>7.77</v>
      </c>
      <c r="E86" s="4">
        <v>3073</v>
      </c>
      <c r="F86" s="4">
        <v>2.6549999999999998</v>
      </c>
    </row>
    <row r="87" spans="1:6">
      <c r="A87" s="7">
        <v>41115.558159722219</v>
      </c>
      <c r="B87" s="4">
        <v>68.819999999999993</v>
      </c>
      <c r="C87" s="4">
        <v>20.395</v>
      </c>
      <c r="D87" s="4">
        <v>7.79</v>
      </c>
      <c r="E87" s="4">
        <v>3073</v>
      </c>
      <c r="F87" s="4">
        <v>2.6549999999999998</v>
      </c>
    </row>
    <row r="88" spans="1:6">
      <c r="A88" s="7">
        <v>41115.558206018519</v>
      </c>
      <c r="B88" s="4">
        <v>68.81</v>
      </c>
      <c r="C88" s="4">
        <v>20.402000000000001</v>
      </c>
      <c r="D88" s="4">
        <v>7.8</v>
      </c>
      <c r="E88" s="4">
        <v>3073</v>
      </c>
      <c r="F88" s="4">
        <v>2.6549999999999998</v>
      </c>
    </row>
    <row r="89" spans="1:6">
      <c r="A89" s="7">
        <v>41115.558252314811</v>
      </c>
      <c r="B89" s="4">
        <v>68.819999999999993</v>
      </c>
      <c r="C89" s="4">
        <v>20.408999999999999</v>
      </c>
      <c r="D89" s="4">
        <v>7.81</v>
      </c>
      <c r="E89" s="4">
        <v>3073</v>
      </c>
      <c r="F89" s="4">
        <v>2.6549999999999998</v>
      </c>
    </row>
    <row r="90" spans="1:6">
      <c r="A90" s="7">
        <v>41115.558298611111</v>
      </c>
      <c r="B90" s="4">
        <v>68.83</v>
      </c>
      <c r="C90" s="4">
        <v>20.398</v>
      </c>
      <c r="D90" s="4">
        <v>7.81</v>
      </c>
      <c r="E90" s="4">
        <v>3072</v>
      </c>
      <c r="F90" s="4">
        <v>2.6549999999999998</v>
      </c>
    </row>
    <row r="91" spans="1:6">
      <c r="A91" s="7">
        <v>41115.558344907404</v>
      </c>
      <c r="B91" s="4">
        <v>68.84</v>
      </c>
      <c r="C91" s="4">
        <v>20.405000000000001</v>
      </c>
      <c r="D91" s="4">
        <v>7.83</v>
      </c>
      <c r="E91" s="4">
        <v>3071</v>
      </c>
      <c r="F91" s="4">
        <v>2.6549999999999998</v>
      </c>
    </row>
    <row r="92" spans="1:6">
      <c r="A92" s="7">
        <v>41115.558391203704</v>
      </c>
      <c r="B92" s="4">
        <v>68.84</v>
      </c>
      <c r="C92" s="4">
        <v>20.41</v>
      </c>
      <c r="D92" s="4">
        <v>7.84</v>
      </c>
      <c r="E92" s="4">
        <v>3071</v>
      </c>
      <c r="F92" s="4">
        <v>2.6549999999999998</v>
      </c>
    </row>
    <row r="93" spans="1:6">
      <c r="A93" s="7">
        <v>41115.558437500003</v>
      </c>
      <c r="B93" s="4">
        <v>68.83</v>
      </c>
      <c r="C93" s="4">
        <v>20.414999999999999</v>
      </c>
      <c r="D93" s="4">
        <v>7.85</v>
      </c>
      <c r="E93" s="4">
        <v>3071</v>
      </c>
      <c r="F93" s="4">
        <v>2.6549999999999998</v>
      </c>
    </row>
    <row r="94" spans="1:6">
      <c r="A94" s="7">
        <v>41115.558483796296</v>
      </c>
      <c r="B94" s="4">
        <v>68.83</v>
      </c>
      <c r="C94" s="4">
        <v>20.404</v>
      </c>
      <c r="D94" s="4">
        <v>7.86</v>
      </c>
      <c r="E94" s="4">
        <v>3071</v>
      </c>
      <c r="F94" s="4">
        <v>2.6549999999999998</v>
      </c>
    </row>
    <row r="95" spans="1:6">
      <c r="A95" s="7">
        <v>41115.558530092596</v>
      </c>
      <c r="B95" s="4">
        <v>68.84</v>
      </c>
      <c r="C95" s="4">
        <v>20.492000000000001</v>
      </c>
      <c r="D95" s="4">
        <v>7.87</v>
      </c>
      <c r="E95" s="4">
        <v>3063</v>
      </c>
      <c r="F95" s="4">
        <v>2.6549999999999998</v>
      </c>
    </row>
    <row r="96" spans="1:6">
      <c r="A96" s="7">
        <v>41115.558576388888</v>
      </c>
      <c r="B96" s="4">
        <v>68.84</v>
      </c>
      <c r="C96" s="4">
        <v>20.48</v>
      </c>
      <c r="D96" s="4">
        <v>7.87</v>
      </c>
      <c r="E96" s="4">
        <v>3074</v>
      </c>
      <c r="F96" s="4">
        <v>2.6549999999999998</v>
      </c>
    </row>
    <row r="97" spans="1:6">
      <c r="A97" s="7">
        <v>41115.558611111112</v>
      </c>
      <c r="B97" s="4">
        <v>68.930000000000007</v>
      </c>
      <c r="C97" s="4">
        <v>20.901</v>
      </c>
      <c r="D97" s="4">
        <v>7.88</v>
      </c>
      <c r="E97" s="4">
        <v>3114</v>
      </c>
      <c r="F97" s="4">
        <v>2.629</v>
      </c>
    </row>
    <row r="98" spans="1:6">
      <c r="A98" s="7">
        <v>41115.558668981481</v>
      </c>
      <c r="B98" s="4">
        <v>68.819999999999993</v>
      </c>
      <c r="C98" s="4">
        <v>21.039000000000001</v>
      </c>
      <c r="D98" s="4">
        <v>7.89</v>
      </c>
      <c r="E98" s="4">
        <v>3115</v>
      </c>
      <c r="F98" s="4">
        <v>2.629</v>
      </c>
    </row>
    <row r="99" spans="1:6">
      <c r="A99" s="7">
        <v>41115.558715277781</v>
      </c>
      <c r="B99" s="4">
        <v>68.790000000000006</v>
      </c>
      <c r="C99" s="4">
        <v>21.042999999999999</v>
      </c>
      <c r="D99" s="4">
        <v>7.89</v>
      </c>
      <c r="E99" s="4">
        <v>3131</v>
      </c>
      <c r="F99" s="4">
        <v>2.6549999999999998</v>
      </c>
    </row>
    <row r="100" spans="1:6">
      <c r="A100" s="7">
        <v>41115.558749999997</v>
      </c>
      <c r="B100" s="4">
        <v>68.78</v>
      </c>
      <c r="C100" s="4">
        <v>21.047999999999998</v>
      </c>
      <c r="D100" s="4">
        <v>7.89</v>
      </c>
      <c r="E100" s="4">
        <v>3131</v>
      </c>
      <c r="F100" s="4">
        <v>2.629</v>
      </c>
    </row>
    <row r="101" spans="1:6">
      <c r="A101" s="7">
        <v>41115.558796296296</v>
      </c>
      <c r="B101" s="4">
        <v>68.8</v>
      </c>
      <c r="C101" s="4">
        <v>21.052</v>
      </c>
      <c r="D101" s="4">
        <v>7.89</v>
      </c>
      <c r="E101" s="4">
        <v>3130</v>
      </c>
      <c r="F101" s="4">
        <v>2.6549999999999998</v>
      </c>
    </row>
    <row r="102" spans="1:6">
      <c r="A102" s="7">
        <v>41115.558842592596</v>
      </c>
      <c r="B102" s="4">
        <v>68.790000000000006</v>
      </c>
      <c r="C102" s="4">
        <v>21.04</v>
      </c>
      <c r="D102" s="4">
        <v>7.89</v>
      </c>
      <c r="E102" s="4">
        <v>3130</v>
      </c>
      <c r="F102" s="4">
        <v>2.6549999999999998</v>
      </c>
    </row>
    <row r="103" spans="1:6">
      <c r="A103" s="7">
        <v>41115.558888888889</v>
      </c>
      <c r="B103" s="4">
        <v>68.8</v>
      </c>
      <c r="C103" s="4">
        <v>21.061</v>
      </c>
      <c r="D103" s="4">
        <v>7.9</v>
      </c>
      <c r="E103" s="4">
        <v>3130</v>
      </c>
      <c r="F103" s="4">
        <v>2.6549999999999998</v>
      </c>
    </row>
    <row r="104" spans="1:6">
      <c r="A104" s="7">
        <v>41115.558935185189</v>
      </c>
      <c r="B104" s="4">
        <v>68.81</v>
      </c>
      <c r="C104" s="4">
        <v>21.065000000000001</v>
      </c>
      <c r="D104" s="4">
        <v>7.9</v>
      </c>
      <c r="E104" s="4">
        <v>3129</v>
      </c>
      <c r="F104" s="4">
        <v>2.6549999999999998</v>
      </c>
    </row>
    <row r="105" spans="1:6">
      <c r="A105" s="7">
        <v>41115.558981481481</v>
      </c>
      <c r="B105" s="4">
        <v>68.8</v>
      </c>
      <c r="C105" s="4">
        <v>21.052</v>
      </c>
      <c r="D105" s="4">
        <v>7.9</v>
      </c>
      <c r="E105" s="4">
        <v>3129</v>
      </c>
      <c r="F105" s="4">
        <v>2.6549999999999998</v>
      </c>
    </row>
    <row r="106" spans="1:6">
      <c r="A106" s="7">
        <v>41115.559027777781</v>
      </c>
      <c r="B106" s="4">
        <v>68.8</v>
      </c>
      <c r="C106" s="4">
        <v>21.056000000000001</v>
      </c>
      <c r="D106" s="4">
        <v>7.91</v>
      </c>
      <c r="E106" s="4">
        <v>3129</v>
      </c>
      <c r="F106" s="4">
        <v>2.6549999999999998</v>
      </c>
    </row>
    <row r="107" spans="1:6">
      <c r="A107" s="7">
        <v>41115.559074074074</v>
      </c>
      <c r="B107" s="4">
        <v>68.81</v>
      </c>
      <c r="C107" s="4">
        <v>21.059000000000001</v>
      </c>
      <c r="D107" s="4">
        <v>7.91</v>
      </c>
      <c r="E107" s="4">
        <v>3129</v>
      </c>
      <c r="F107" s="4">
        <v>2.6549999999999998</v>
      </c>
    </row>
    <row r="108" spans="1:6">
      <c r="A108" s="7">
        <v>41115.559120370373</v>
      </c>
      <c r="B108" s="4">
        <v>68.81</v>
      </c>
      <c r="C108" s="4">
        <v>21.062000000000001</v>
      </c>
      <c r="D108" s="4">
        <v>7.91</v>
      </c>
      <c r="E108" s="4">
        <v>3128</v>
      </c>
      <c r="F108" s="4">
        <v>2.629</v>
      </c>
    </row>
    <row r="109" spans="1:6">
      <c r="A109" s="7">
        <v>41115.559166666666</v>
      </c>
      <c r="B109" s="4">
        <v>68.81</v>
      </c>
      <c r="C109" s="4">
        <v>21.065999999999999</v>
      </c>
      <c r="D109" s="4">
        <v>7.92</v>
      </c>
      <c r="E109" s="4">
        <v>3128</v>
      </c>
      <c r="F109" s="4">
        <v>2.6549999999999998</v>
      </c>
    </row>
    <row r="110" spans="1:6">
      <c r="A110" s="7">
        <v>41115.559212962966</v>
      </c>
      <c r="B110" s="4">
        <v>68.81</v>
      </c>
      <c r="C110" s="4">
        <v>21.068999999999999</v>
      </c>
      <c r="D110" s="4">
        <v>7.92</v>
      </c>
      <c r="E110" s="4">
        <v>3128</v>
      </c>
      <c r="F110" s="4">
        <v>2.6549999999999998</v>
      </c>
    </row>
    <row r="111" spans="1:6">
      <c r="A111" s="7">
        <v>41115.559259259258</v>
      </c>
      <c r="B111" s="4">
        <v>68.81</v>
      </c>
      <c r="C111" s="4">
        <v>21.071000000000002</v>
      </c>
      <c r="D111" s="4">
        <v>7.92</v>
      </c>
      <c r="E111" s="4">
        <v>3128</v>
      </c>
      <c r="F111" s="4">
        <v>2.6549999999999998</v>
      </c>
    </row>
    <row r="112" spans="1:6">
      <c r="A112" s="7">
        <v>41115.559305555558</v>
      </c>
      <c r="B112" s="4">
        <v>68.819999999999993</v>
      </c>
      <c r="C112" s="4">
        <v>21.074000000000002</v>
      </c>
      <c r="D112" s="4">
        <v>7.92</v>
      </c>
      <c r="E112" s="4">
        <v>3127</v>
      </c>
      <c r="F112" s="4">
        <v>2.6549999999999998</v>
      </c>
    </row>
    <row r="113" spans="1:6">
      <c r="A113" s="7">
        <v>41115.559351851851</v>
      </c>
      <c r="B113" s="4">
        <v>68.81</v>
      </c>
      <c r="C113" s="4">
        <v>21.059000000000001</v>
      </c>
      <c r="D113" s="4">
        <v>7.93</v>
      </c>
      <c r="E113" s="4">
        <v>3127</v>
      </c>
      <c r="F113" s="4">
        <v>2.6549999999999998</v>
      </c>
    </row>
    <row r="114" spans="1:6">
      <c r="A114" s="7">
        <v>41115.559398148151</v>
      </c>
      <c r="B114" s="4">
        <v>68.83</v>
      </c>
      <c r="C114" s="4">
        <v>21.061</v>
      </c>
      <c r="D114" s="4">
        <v>7.94</v>
      </c>
      <c r="E114" s="4">
        <v>3127</v>
      </c>
      <c r="F114" s="4">
        <v>2.6549999999999998</v>
      </c>
    </row>
    <row r="115" spans="1:6">
      <c r="A115" s="7">
        <v>41115.559444444443</v>
      </c>
      <c r="B115" s="4">
        <v>68.819999999999993</v>
      </c>
      <c r="C115" s="4">
        <v>21.062999999999999</v>
      </c>
      <c r="D115" s="4">
        <v>7.95</v>
      </c>
      <c r="E115" s="4">
        <v>3127</v>
      </c>
      <c r="F115" s="4">
        <v>2.629</v>
      </c>
    </row>
    <row r="116" spans="1:6">
      <c r="A116" s="7">
        <v>41115.559490740743</v>
      </c>
      <c r="B116" s="4">
        <v>68.819999999999993</v>
      </c>
      <c r="C116" s="4">
        <v>21.065999999999999</v>
      </c>
      <c r="D116" s="4">
        <v>7.95</v>
      </c>
      <c r="E116" s="4">
        <v>3127</v>
      </c>
      <c r="F116" s="4">
        <v>2.6549999999999998</v>
      </c>
    </row>
    <row r="117" spans="1:6">
      <c r="A117" s="7">
        <v>41115.559537037036</v>
      </c>
      <c r="B117" s="4">
        <v>68.819999999999993</v>
      </c>
      <c r="C117" s="4">
        <v>21.068000000000001</v>
      </c>
      <c r="D117" s="4">
        <v>7.95</v>
      </c>
      <c r="E117" s="4">
        <v>3127</v>
      </c>
      <c r="F117" s="4">
        <v>2.6549999999999998</v>
      </c>
    </row>
    <row r="118" spans="1:6">
      <c r="A118" s="7">
        <v>41115.559583333335</v>
      </c>
      <c r="B118" s="4">
        <v>68.83</v>
      </c>
      <c r="C118" s="4">
        <v>21.068999999999999</v>
      </c>
      <c r="D118" s="4">
        <v>7.95</v>
      </c>
      <c r="E118" s="4">
        <v>3126</v>
      </c>
      <c r="F118" s="4">
        <v>2.6549999999999998</v>
      </c>
    </row>
    <row r="119" spans="1:6">
      <c r="A119" s="7">
        <v>41115.559629629628</v>
      </c>
      <c r="B119" s="4">
        <v>68.819999999999993</v>
      </c>
      <c r="C119" s="4">
        <v>21.071000000000002</v>
      </c>
      <c r="D119" s="4">
        <v>7.95</v>
      </c>
      <c r="E119" s="4">
        <v>3128</v>
      </c>
      <c r="F119" s="4">
        <v>2.6549999999999998</v>
      </c>
    </row>
    <row r="120" spans="1:6">
      <c r="A120" s="7">
        <v>41115.559664351851</v>
      </c>
      <c r="B120" s="4">
        <v>68.819999999999993</v>
      </c>
      <c r="C120" s="4">
        <v>21.071999999999999</v>
      </c>
      <c r="D120" s="4">
        <v>7.95</v>
      </c>
      <c r="E120" s="4">
        <v>3129</v>
      </c>
      <c r="F120" s="4">
        <v>2.6549999999999998</v>
      </c>
    </row>
    <row r="121" spans="1:6">
      <c r="A121" s="7">
        <v>41115.559710648151</v>
      </c>
      <c r="B121" s="4">
        <v>68.819999999999993</v>
      </c>
      <c r="C121" s="4">
        <v>21.074999999999999</v>
      </c>
      <c r="D121" s="4">
        <v>7.95</v>
      </c>
      <c r="E121" s="4">
        <v>3131</v>
      </c>
      <c r="F121" s="4">
        <v>2.6549999999999998</v>
      </c>
    </row>
    <row r="122" spans="1:6">
      <c r="A122" s="7">
        <v>41115.559756944444</v>
      </c>
      <c r="B122" s="4">
        <v>68.81</v>
      </c>
      <c r="C122" s="4">
        <v>21.076000000000001</v>
      </c>
      <c r="D122" s="4">
        <v>7.95</v>
      </c>
      <c r="E122" s="4">
        <v>3134</v>
      </c>
      <c r="F122" s="4">
        <v>2.6549999999999998</v>
      </c>
    </row>
    <row r="123" spans="1:6">
      <c r="A123" s="7">
        <v>41115.559803240743</v>
      </c>
      <c r="B123" s="4">
        <v>68.819999999999993</v>
      </c>
      <c r="C123" s="4">
        <v>21.077000000000002</v>
      </c>
      <c r="D123" s="4">
        <v>7.96</v>
      </c>
      <c r="E123" s="4">
        <v>3136</v>
      </c>
      <c r="F123" s="4">
        <v>2.6549999999999998</v>
      </c>
    </row>
    <row r="124" spans="1:6">
      <c r="A124" s="7">
        <v>41115.559849537036</v>
      </c>
      <c r="B124" s="4">
        <v>68.819999999999993</v>
      </c>
      <c r="C124" s="4">
        <v>21.079000000000001</v>
      </c>
      <c r="D124" s="4">
        <v>7.98</v>
      </c>
      <c r="E124" s="4">
        <v>3139</v>
      </c>
      <c r="F124" s="4">
        <v>2.6549999999999998</v>
      </c>
    </row>
    <row r="125" spans="1:6">
      <c r="A125" s="7">
        <v>41115.559895833336</v>
      </c>
      <c r="B125" s="4">
        <v>68.819999999999993</v>
      </c>
      <c r="C125" s="4">
        <v>21.08</v>
      </c>
      <c r="D125" s="4">
        <v>7.99</v>
      </c>
      <c r="E125" s="4">
        <v>3139</v>
      </c>
      <c r="F125" s="4">
        <v>2.6549999999999998</v>
      </c>
    </row>
    <row r="126" spans="1:6">
      <c r="A126" s="7">
        <v>41115.559942129628</v>
      </c>
      <c r="B126" s="4">
        <v>68.81</v>
      </c>
      <c r="C126" s="4">
        <v>21.081</v>
      </c>
      <c r="D126" s="4">
        <v>8</v>
      </c>
      <c r="E126" s="4">
        <v>3141</v>
      </c>
      <c r="F126" s="4">
        <v>2.6549999999999998</v>
      </c>
    </row>
    <row r="127" spans="1:6">
      <c r="A127" s="7">
        <v>41115.559988425928</v>
      </c>
      <c r="B127" s="4">
        <v>68.81</v>
      </c>
      <c r="C127" s="4">
        <v>21.065999999999999</v>
      </c>
      <c r="D127" s="4">
        <v>7.99</v>
      </c>
      <c r="E127" s="4">
        <v>3142</v>
      </c>
      <c r="F127" s="4">
        <v>2.629</v>
      </c>
    </row>
    <row r="128" spans="1:6">
      <c r="A128" s="7">
        <v>41115.560034722221</v>
      </c>
      <c r="B128" s="4">
        <v>68.819999999999993</v>
      </c>
      <c r="C128" s="4">
        <v>21.067</v>
      </c>
      <c r="D128" s="4">
        <v>8</v>
      </c>
      <c r="E128" s="4">
        <v>3141</v>
      </c>
      <c r="F128" s="4">
        <v>2.6549999999999998</v>
      </c>
    </row>
    <row r="129" spans="1:6">
      <c r="A129" s="7">
        <v>41115.560081018521</v>
      </c>
      <c r="B129" s="4">
        <v>68.81</v>
      </c>
      <c r="C129" s="4">
        <v>21.068000000000001</v>
      </c>
      <c r="D129" s="4">
        <v>8.01</v>
      </c>
      <c r="E129" s="4">
        <v>3143</v>
      </c>
      <c r="F129" s="4">
        <v>2.6549999999999998</v>
      </c>
    </row>
    <row r="130" spans="1:6">
      <c r="A130" s="7">
        <v>41115.560127314813</v>
      </c>
      <c r="B130" s="4">
        <v>68.819999999999993</v>
      </c>
      <c r="C130" s="4">
        <v>21.068999999999999</v>
      </c>
      <c r="D130" s="4">
        <v>8.01</v>
      </c>
      <c r="E130" s="4">
        <v>3143</v>
      </c>
      <c r="F130" s="4">
        <v>2.6549999999999998</v>
      </c>
    </row>
    <row r="131" spans="1:6">
      <c r="A131" s="7">
        <v>41115.560173611113</v>
      </c>
      <c r="B131" s="4">
        <v>68.83</v>
      </c>
      <c r="C131" s="4">
        <v>21.07</v>
      </c>
      <c r="D131" s="4">
        <v>8</v>
      </c>
      <c r="E131" s="4">
        <v>3143</v>
      </c>
      <c r="F131" s="4">
        <v>2.6549999999999998</v>
      </c>
    </row>
    <row r="132" spans="1:6">
      <c r="A132" s="7">
        <v>41115.560219907406</v>
      </c>
      <c r="B132" s="4">
        <v>68.819999999999993</v>
      </c>
      <c r="C132" s="4">
        <v>21.053999999999998</v>
      </c>
      <c r="D132" s="4">
        <v>8</v>
      </c>
      <c r="E132" s="4">
        <v>3144</v>
      </c>
      <c r="F132" s="4">
        <v>2.629</v>
      </c>
    </row>
    <row r="133" spans="1:6">
      <c r="A133" s="7">
        <v>41115.560266203705</v>
      </c>
      <c r="B133" s="4">
        <v>68.81</v>
      </c>
      <c r="C133" s="4">
        <v>21.071999999999999</v>
      </c>
      <c r="D133" s="4">
        <v>8.01</v>
      </c>
      <c r="E133" s="4">
        <v>3144</v>
      </c>
      <c r="F133" s="4">
        <v>2.629</v>
      </c>
    </row>
    <row r="134" spans="1:6">
      <c r="A134" s="7">
        <v>41115.560312499998</v>
      </c>
      <c r="B134" s="4">
        <v>68.819999999999993</v>
      </c>
      <c r="C134" s="4">
        <v>21.056000000000001</v>
      </c>
      <c r="D134" s="4">
        <v>8.01</v>
      </c>
      <c r="E134" s="4">
        <v>3144</v>
      </c>
      <c r="F134" s="4">
        <v>2.6549999999999998</v>
      </c>
    </row>
    <row r="135" spans="1:6">
      <c r="A135" s="7">
        <v>41115.560358796298</v>
      </c>
      <c r="B135" s="4">
        <v>68.81</v>
      </c>
      <c r="C135" s="4">
        <v>21.056999999999999</v>
      </c>
      <c r="D135" s="4">
        <v>8.01</v>
      </c>
      <c r="E135" s="4">
        <v>3144</v>
      </c>
      <c r="F135" s="4">
        <v>2.6549999999999998</v>
      </c>
    </row>
    <row r="136" spans="1:6">
      <c r="A136" s="7">
        <v>41115.56040509259</v>
      </c>
      <c r="B136" s="4">
        <v>68.81</v>
      </c>
      <c r="C136" s="4">
        <v>21.058</v>
      </c>
      <c r="D136" s="4">
        <v>8.02</v>
      </c>
      <c r="E136" s="4">
        <v>3145</v>
      </c>
      <c r="F136" s="4">
        <v>2.6549999999999998</v>
      </c>
    </row>
    <row r="137" spans="1:6">
      <c r="A137" s="7">
        <v>41115.56045138889</v>
      </c>
      <c r="B137" s="4">
        <v>68.819999999999993</v>
      </c>
      <c r="C137" s="4">
        <v>21.074999999999999</v>
      </c>
      <c r="D137" s="4">
        <v>8.07</v>
      </c>
      <c r="E137" s="4">
        <v>3145</v>
      </c>
      <c r="F137" s="4">
        <v>2.6549999999999998</v>
      </c>
    </row>
    <row r="138" spans="1:6">
      <c r="A138" s="7">
        <v>41115.560497685183</v>
      </c>
      <c r="B138" s="4">
        <v>68.83</v>
      </c>
      <c r="C138" s="4">
        <v>21.059000000000001</v>
      </c>
      <c r="D138" s="4">
        <v>8.08</v>
      </c>
      <c r="E138" s="4">
        <v>3145</v>
      </c>
      <c r="F138" s="4">
        <v>2.6549999999999998</v>
      </c>
    </row>
    <row r="139" spans="1:6">
      <c r="A139" s="7">
        <v>41115.560532407406</v>
      </c>
      <c r="B139" s="4">
        <v>68.81</v>
      </c>
      <c r="C139" s="4">
        <v>21.076000000000001</v>
      </c>
      <c r="D139" s="4">
        <v>8.08</v>
      </c>
      <c r="E139" s="4">
        <v>3145</v>
      </c>
      <c r="F139" s="4">
        <v>2.6549999999999998</v>
      </c>
    </row>
    <row r="140" spans="1:6">
      <c r="A140" s="7">
        <v>41115.560578703706</v>
      </c>
      <c r="B140" s="4">
        <v>68.819999999999993</v>
      </c>
      <c r="C140" s="4">
        <v>21.06</v>
      </c>
      <c r="D140" s="4">
        <v>8.08</v>
      </c>
      <c r="E140" s="4">
        <v>3145</v>
      </c>
      <c r="F140" s="4">
        <v>2.6549999999999998</v>
      </c>
    </row>
    <row r="141" spans="1:6">
      <c r="A141" s="7">
        <v>41115.560624999998</v>
      </c>
      <c r="B141" s="4">
        <v>68.819999999999993</v>
      </c>
      <c r="C141" s="4">
        <v>21.061</v>
      </c>
      <c r="D141" s="4">
        <v>8.08</v>
      </c>
      <c r="E141" s="4">
        <v>3145</v>
      </c>
      <c r="F141" s="4">
        <v>2.6549999999999998</v>
      </c>
    </row>
    <row r="142" spans="1:6">
      <c r="A142" s="7">
        <v>41115.560671296298</v>
      </c>
      <c r="B142" s="4">
        <v>68.819999999999993</v>
      </c>
      <c r="C142" s="4">
        <v>21.061</v>
      </c>
      <c r="D142" s="4">
        <v>8.09</v>
      </c>
      <c r="E142" s="4">
        <v>3145</v>
      </c>
      <c r="F142" s="4">
        <v>2.6549999999999998</v>
      </c>
    </row>
    <row r="143" spans="1:6">
      <c r="A143" s="7">
        <v>41115.560717592591</v>
      </c>
      <c r="B143" s="4">
        <v>68.819999999999993</v>
      </c>
      <c r="C143" s="4">
        <v>21.062000000000001</v>
      </c>
      <c r="D143" s="4">
        <v>8.09</v>
      </c>
      <c r="E143" s="4">
        <v>3146</v>
      </c>
      <c r="F143" s="4">
        <v>2.6549999999999998</v>
      </c>
    </row>
    <row r="144" spans="1:6">
      <c r="A144" s="7">
        <v>41115.560763888891</v>
      </c>
      <c r="B144" s="4">
        <v>68.819999999999993</v>
      </c>
      <c r="C144" s="4">
        <v>21.079000000000001</v>
      </c>
      <c r="D144" s="4">
        <v>8.09</v>
      </c>
      <c r="E144" s="4">
        <v>3146</v>
      </c>
      <c r="F144" s="4">
        <v>2.629</v>
      </c>
    </row>
    <row r="145" spans="1:6">
      <c r="A145" s="7">
        <v>41115.560810185183</v>
      </c>
      <c r="B145" s="4">
        <v>68.819999999999993</v>
      </c>
      <c r="C145" s="4">
        <v>21.08</v>
      </c>
      <c r="D145" s="4">
        <v>8.09</v>
      </c>
      <c r="E145" s="4">
        <v>3147</v>
      </c>
      <c r="F145" s="4">
        <v>2.6549999999999998</v>
      </c>
    </row>
    <row r="146" spans="1:6">
      <c r="A146" s="7">
        <v>41115.560856481483</v>
      </c>
      <c r="B146" s="4">
        <v>68.819999999999993</v>
      </c>
      <c r="C146" s="4">
        <v>21.08</v>
      </c>
      <c r="D146" s="4">
        <v>8.09</v>
      </c>
      <c r="E146" s="4">
        <v>3153</v>
      </c>
      <c r="F146" s="4">
        <v>2.6549999999999998</v>
      </c>
    </row>
    <row r="147" spans="1:6">
      <c r="A147" s="7">
        <v>41115.560902777775</v>
      </c>
      <c r="B147" s="4">
        <v>68.81</v>
      </c>
      <c r="C147" s="4">
        <v>21.081</v>
      </c>
      <c r="D147" s="4">
        <v>8.09</v>
      </c>
      <c r="E147" s="4">
        <v>3168</v>
      </c>
      <c r="F147" s="4">
        <v>2.6549999999999998</v>
      </c>
    </row>
    <row r="148" spans="1:6">
      <c r="A148" s="7">
        <v>41115.560949074075</v>
      </c>
      <c r="B148" s="4">
        <v>68.819999999999993</v>
      </c>
      <c r="C148" s="4">
        <v>21.082000000000001</v>
      </c>
      <c r="D148" s="4">
        <v>8.09</v>
      </c>
      <c r="E148" s="4">
        <v>3173</v>
      </c>
      <c r="F148" s="4">
        <v>2.629</v>
      </c>
    </row>
    <row r="149" spans="1:6">
      <c r="A149" s="7">
        <v>41115.560995370368</v>
      </c>
      <c r="B149" s="4">
        <v>68.8</v>
      </c>
      <c r="C149" s="4">
        <v>21.082000000000001</v>
      </c>
      <c r="D149" s="4">
        <v>8.08</v>
      </c>
      <c r="E149" s="4">
        <v>3174</v>
      </c>
      <c r="F149" s="4">
        <v>2.6549999999999998</v>
      </c>
    </row>
    <row r="150" spans="1:6">
      <c r="A150" s="7">
        <v>41115.561041666668</v>
      </c>
      <c r="B150" s="4">
        <v>68.8</v>
      </c>
      <c r="C150" s="4">
        <v>21.067</v>
      </c>
      <c r="D150" s="4">
        <v>8.08</v>
      </c>
      <c r="E150" s="4">
        <v>3174</v>
      </c>
      <c r="F150" s="4">
        <v>2.6549999999999998</v>
      </c>
    </row>
    <row r="151" spans="1:6">
      <c r="A151" s="7">
        <v>41115.56108796296</v>
      </c>
      <c r="B151" s="4">
        <v>68.8</v>
      </c>
      <c r="C151" s="4">
        <v>21.082999999999998</v>
      </c>
      <c r="D151" s="4">
        <v>8.08</v>
      </c>
      <c r="E151" s="4">
        <v>3177</v>
      </c>
      <c r="F151" s="4">
        <v>2.6549999999999998</v>
      </c>
    </row>
    <row r="152" spans="1:6">
      <c r="A152" s="7">
        <v>41115.56113425926</v>
      </c>
      <c r="B152" s="4">
        <v>68.8</v>
      </c>
      <c r="C152" s="4">
        <v>21.067</v>
      </c>
      <c r="D152" s="4">
        <v>8.08</v>
      </c>
      <c r="E152" s="4">
        <v>3178</v>
      </c>
      <c r="F152" s="4">
        <v>2.629</v>
      </c>
    </row>
    <row r="153" spans="1:6">
      <c r="A153" s="7">
        <v>41115.561180555553</v>
      </c>
      <c r="B153" s="4">
        <v>68.81</v>
      </c>
      <c r="C153" s="4">
        <v>21.067</v>
      </c>
      <c r="D153" s="4">
        <v>8.07</v>
      </c>
      <c r="E153" s="4">
        <v>3177</v>
      </c>
      <c r="F153" s="4">
        <v>2.6549999999999998</v>
      </c>
    </row>
    <row r="154" spans="1:6">
      <c r="A154" s="7">
        <v>41115.561226851853</v>
      </c>
      <c r="B154" s="4">
        <v>68.8</v>
      </c>
      <c r="C154" s="4">
        <v>21.084</v>
      </c>
      <c r="D154" s="4">
        <v>8.07</v>
      </c>
      <c r="E154" s="4">
        <v>3178</v>
      </c>
      <c r="F154" s="4">
        <v>2.6549999999999998</v>
      </c>
    </row>
    <row r="155" spans="1:6">
      <c r="A155" s="7">
        <v>41115.561273148145</v>
      </c>
      <c r="B155" s="4">
        <v>68.8</v>
      </c>
      <c r="C155" s="4">
        <v>21.068000000000001</v>
      </c>
      <c r="D155" s="4">
        <v>8.07</v>
      </c>
      <c r="E155" s="4">
        <v>3179</v>
      </c>
      <c r="F155" s="4">
        <v>2.6549999999999998</v>
      </c>
    </row>
    <row r="156" spans="1:6">
      <c r="A156" s="7">
        <v>41115.561319444445</v>
      </c>
      <c r="B156" s="4">
        <v>68.8</v>
      </c>
      <c r="C156" s="4">
        <v>21.085000000000001</v>
      </c>
      <c r="D156" s="4">
        <v>8.07</v>
      </c>
      <c r="E156" s="4">
        <v>3179</v>
      </c>
      <c r="F156" s="4">
        <v>2.6549999999999998</v>
      </c>
    </row>
    <row r="157" spans="1:6">
      <c r="A157" s="7">
        <v>41115.561365740738</v>
      </c>
      <c r="B157" s="4">
        <v>68.81</v>
      </c>
      <c r="C157" s="4">
        <v>21.085000000000001</v>
      </c>
      <c r="D157" s="4">
        <v>8.07</v>
      </c>
      <c r="E157" s="4">
        <v>3179</v>
      </c>
      <c r="F157" s="4">
        <v>2.6549999999999998</v>
      </c>
    </row>
    <row r="158" spans="1:6">
      <c r="A158" s="7">
        <v>41115.561412037037</v>
      </c>
      <c r="B158" s="4">
        <v>68.81</v>
      </c>
      <c r="C158" s="4">
        <v>21.068999999999999</v>
      </c>
      <c r="D158" s="4">
        <v>8.07</v>
      </c>
      <c r="E158" s="4">
        <v>3178</v>
      </c>
      <c r="F158" s="4">
        <v>2.6549999999999998</v>
      </c>
    </row>
    <row r="159" spans="1:6">
      <c r="A159" s="7">
        <v>41115.56144675926</v>
      </c>
      <c r="B159" s="4">
        <v>68.8</v>
      </c>
      <c r="C159" s="4">
        <v>21.085999999999999</v>
      </c>
      <c r="D159" s="4">
        <v>8.07</v>
      </c>
      <c r="E159" s="4">
        <v>3178</v>
      </c>
      <c r="F159" s="4">
        <v>2.6549999999999998</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dimension ref="A1:K63"/>
  <sheetViews>
    <sheetView zoomScale="70" zoomScaleNormal="70" workbookViewId="0">
      <selection activeCell="C1" sqref="C1:K2"/>
    </sheetView>
  </sheetViews>
  <sheetFormatPr defaultRowHeight="15"/>
  <cols>
    <col min="1" max="4" width="16.28515625" style="4" customWidth="1"/>
    <col min="5" max="5" width="13.7109375" style="4" customWidth="1"/>
    <col min="6" max="6" width="12.85546875" style="4" customWidth="1"/>
    <col min="7" max="7" width="19.7109375" style="4" customWidth="1"/>
    <col min="8" max="8" width="12" style="4" customWidth="1"/>
    <col min="9" max="9" width="13.28515625" style="4" customWidth="1"/>
    <col min="10" max="10" width="17.5703125" style="4" customWidth="1"/>
    <col min="11" max="16384" width="9.140625" style="4"/>
  </cols>
  <sheetData>
    <row r="1" spans="1:11" ht="39.75" customHeight="1">
      <c r="A1" s="4" t="s">
        <v>101</v>
      </c>
      <c r="B1" s="4" t="s">
        <v>154</v>
      </c>
      <c r="C1" s="9" t="s">
        <v>237</v>
      </c>
      <c r="D1" s="9" t="s">
        <v>236</v>
      </c>
      <c r="E1" s="9" t="s">
        <v>228</v>
      </c>
      <c r="F1" s="9" t="s">
        <v>229</v>
      </c>
      <c r="G1" s="9" t="s">
        <v>230</v>
      </c>
      <c r="H1" s="9" t="s">
        <v>242</v>
      </c>
      <c r="I1" s="9" t="s">
        <v>243</v>
      </c>
      <c r="J1" s="9" t="s">
        <v>231</v>
      </c>
      <c r="K1" s="9" t="s">
        <v>232</v>
      </c>
    </row>
    <row r="2" spans="1:11">
      <c r="A2" s="4" t="s">
        <v>103</v>
      </c>
      <c r="B2" s="7">
        <v>41115.524062500001</v>
      </c>
      <c r="C2" s="5">
        <v>41115</v>
      </c>
      <c r="D2" s="14">
        <v>0.52406249999999999</v>
      </c>
      <c r="E2" s="4">
        <f>MAX(B8:B25,B27,B29:B60)-MIN(B8:B25,B27,B29:B60)</f>
        <v>12.939999999999998</v>
      </c>
      <c r="F2" s="4">
        <f>MAX(C8:C25,C27,C29:C60)-MIN(C8:C25,C27,C29:C60)</f>
        <v>12.597</v>
      </c>
      <c r="G2" s="4">
        <f>MAX(E8:E25,E27,E29:E60)-MIN(E8:E25,E27,E29:E60)</f>
        <v>1441</v>
      </c>
      <c r="H2" s="4">
        <f>MAX(B8:B25,B27,B29:B60)</f>
        <v>83.41</v>
      </c>
      <c r="I2" s="4">
        <f>MIN(B8:B25,B27,B29:B60)</f>
        <v>70.47</v>
      </c>
      <c r="J2" s="13"/>
      <c r="K2" s="4" t="s">
        <v>255</v>
      </c>
    </row>
    <row r="3" spans="1:11">
      <c r="A3" s="4" t="s">
        <v>146</v>
      </c>
      <c r="B3" s="7">
        <v>41115.524062500001</v>
      </c>
      <c r="K3" s="4" t="s">
        <v>256</v>
      </c>
    </row>
    <row r="4" spans="1:11">
      <c r="A4" s="4" t="s">
        <v>104</v>
      </c>
      <c r="B4" s="7">
        <v>41115.524062500001</v>
      </c>
      <c r="K4" s="4" t="s">
        <v>244</v>
      </c>
    </row>
    <row r="7" spans="1:11">
      <c r="A7" s="4" t="s">
        <v>145</v>
      </c>
      <c r="B7" s="4" t="s">
        <v>144</v>
      </c>
      <c r="C7" s="4" t="s">
        <v>143</v>
      </c>
      <c r="D7" s="4" t="s">
        <v>124</v>
      </c>
      <c r="E7" s="4" t="s">
        <v>142</v>
      </c>
      <c r="F7" s="4" t="s">
        <v>141</v>
      </c>
      <c r="G7" s="4" t="s">
        <v>232</v>
      </c>
    </row>
    <row r="8" spans="1:11">
      <c r="A8" s="7">
        <v>41115.546365740738</v>
      </c>
      <c r="B8" s="4">
        <v>83.31</v>
      </c>
      <c r="C8" s="4">
        <v>0.499</v>
      </c>
      <c r="D8" s="4">
        <v>8.65</v>
      </c>
      <c r="E8" s="4">
        <v>1468</v>
      </c>
      <c r="F8" s="4">
        <v>2.4990000000000001</v>
      </c>
      <c r="G8" s="4" t="s">
        <v>253</v>
      </c>
    </row>
    <row r="9" spans="1:11">
      <c r="A9" s="7">
        <v>41115.546412037038</v>
      </c>
      <c r="B9" s="4">
        <v>82.49</v>
      </c>
      <c r="C9" s="4">
        <v>1.8460000000000001</v>
      </c>
      <c r="D9" s="4">
        <v>8.64</v>
      </c>
      <c r="E9" s="4">
        <v>1479</v>
      </c>
      <c r="F9" s="4">
        <v>2.4990000000000001</v>
      </c>
      <c r="G9" s="4" t="s">
        <v>254</v>
      </c>
    </row>
    <row r="10" spans="1:11">
      <c r="A10" s="7">
        <v>41115.546458333331</v>
      </c>
      <c r="B10" s="4">
        <v>82.31</v>
      </c>
      <c r="C10" s="4">
        <v>2.661</v>
      </c>
      <c r="D10" s="4">
        <v>8.64</v>
      </c>
      <c r="E10" s="4">
        <v>1483</v>
      </c>
      <c r="F10" s="4">
        <v>2.5249999999999999</v>
      </c>
    </row>
    <row r="11" spans="1:11">
      <c r="A11" s="7">
        <v>41115.54650462963</v>
      </c>
      <c r="B11" s="4">
        <v>82.18</v>
      </c>
      <c r="C11" s="4">
        <v>2.5840000000000001</v>
      </c>
      <c r="D11" s="4">
        <v>8.6300000000000008</v>
      </c>
      <c r="E11" s="4">
        <v>1485</v>
      </c>
      <c r="F11" s="4">
        <v>2.4990000000000001</v>
      </c>
    </row>
    <row r="12" spans="1:11">
      <c r="A12" s="7">
        <v>41115.546550925923</v>
      </c>
      <c r="B12" s="4">
        <v>82.14</v>
      </c>
      <c r="C12" s="4">
        <v>2.6280000000000001</v>
      </c>
      <c r="D12" s="4">
        <v>8.6300000000000008</v>
      </c>
      <c r="E12" s="4">
        <v>1487</v>
      </c>
      <c r="F12" s="4">
        <v>2.4990000000000001</v>
      </c>
    </row>
    <row r="13" spans="1:11">
      <c r="A13" s="7">
        <v>41115.546597222223</v>
      </c>
      <c r="B13" s="4">
        <v>82.09</v>
      </c>
      <c r="C13" s="4">
        <v>2.5569999999999999</v>
      </c>
      <c r="D13" s="4">
        <v>8.61</v>
      </c>
      <c r="E13" s="4">
        <v>1495</v>
      </c>
      <c r="F13" s="4">
        <v>2.4990000000000001</v>
      </c>
    </row>
    <row r="14" spans="1:11">
      <c r="A14" s="7">
        <v>41115.546643518515</v>
      </c>
      <c r="B14" s="4">
        <v>81.69</v>
      </c>
      <c r="C14" s="4">
        <v>2.556</v>
      </c>
      <c r="D14" s="4">
        <v>8.6</v>
      </c>
      <c r="E14" s="4">
        <v>1492</v>
      </c>
      <c r="F14" s="4">
        <v>2.5249999999999999</v>
      </c>
    </row>
    <row r="15" spans="1:11">
      <c r="A15" s="7">
        <v>41115.546689814815</v>
      </c>
      <c r="B15" s="4">
        <v>81.99</v>
      </c>
      <c r="C15" s="4">
        <v>2.6070000000000002</v>
      </c>
      <c r="D15" s="4">
        <v>8.6</v>
      </c>
      <c r="E15" s="4">
        <v>1503</v>
      </c>
      <c r="F15" s="4">
        <v>2.5510000000000002</v>
      </c>
    </row>
    <row r="16" spans="1:11">
      <c r="A16" s="7">
        <v>41115.546724537038</v>
      </c>
      <c r="B16" s="4">
        <v>81.92</v>
      </c>
      <c r="C16" s="4">
        <v>1.327</v>
      </c>
      <c r="D16" s="4">
        <v>8.61</v>
      </c>
      <c r="E16" s="4">
        <v>1484</v>
      </c>
      <c r="F16" s="4">
        <v>2.5249999999999999</v>
      </c>
    </row>
    <row r="17" spans="1:6">
      <c r="A17" s="7">
        <v>41115.546770833331</v>
      </c>
      <c r="B17" s="4">
        <v>81.790000000000006</v>
      </c>
      <c r="C17" s="4">
        <v>2.66</v>
      </c>
      <c r="D17" s="4">
        <v>8.59</v>
      </c>
      <c r="E17" s="4">
        <v>1570</v>
      </c>
      <c r="F17" s="4">
        <v>2.5249999999999999</v>
      </c>
    </row>
    <row r="18" spans="1:6">
      <c r="A18" s="7">
        <v>41115.546817129631</v>
      </c>
      <c r="B18" s="4">
        <v>81.91</v>
      </c>
      <c r="C18" s="4">
        <v>2.5289999999999999</v>
      </c>
      <c r="D18" s="4">
        <v>8.59</v>
      </c>
      <c r="E18" s="4">
        <v>1487</v>
      </c>
      <c r="F18" s="4">
        <v>2.577</v>
      </c>
    </row>
    <row r="19" spans="1:6">
      <c r="A19" s="7">
        <v>41115.546863425923</v>
      </c>
      <c r="B19" s="4">
        <v>81.849999999999994</v>
      </c>
      <c r="C19" s="4">
        <v>2.964</v>
      </c>
      <c r="D19" s="4">
        <v>8.59</v>
      </c>
      <c r="E19" s="4">
        <v>1515</v>
      </c>
      <c r="F19" s="4">
        <v>2.5510000000000002</v>
      </c>
    </row>
    <row r="20" spans="1:6">
      <c r="A20" s="7">
        <v>41115.546909722223</v>
      </c>
      <c r="B20" s="4">
        <v>81.58</v>
      </c>
      <c r="C20" s="4">
        <v>2.6</v>
      </c>
      <c r="D20" s="4">
        <v>8.59</v>
      </c>
      <c r="E20" s="4">
        <v>1496</v>
      </c>
      <c r="F20" s="4">
        <v>2.5510000000000002</v>
      </c>
    </row>
    <row r="21" spans="1:6">
      <c r="A21" s="7">
        <v>41115.546956018516</v>
      </c>
      <c r="B21" s="4">
        <v>82.42</v>
      </c>
      <c r="C21" s="4">
        <v>2.2869999999999999</v>
      </c>
      <c r="D21" s="4">
        <v>8.61</v>
      </c>
      <c r="E21" s="4">
        <v>1480</v>
      </c>
      <c r="F21" s="4">
        <v>2.5510000000000002</v>
      </c>
    </row>
    <row r="22" spans="1:6">
      <c r="A22" s="7">
        <v>41115.547002314815</v>
      </c>
      <c r="B22" s="4">
        <v>82.78</v>
      </c>
      <c r="C22" s="4">
        <v>2.1709999999999998</v>
      </c>
      <c r="D22" s="4">
        <v>8.6199999999999992</v>
      </c>
      <c r="E22" s="4">
        <v>1473</v>
      </c>
      <c r="F22" s="4">
        <v>2.5510000000000002</v>
      </c>
    </row>
    <row r="23" spans="1:6">
      <c r="A23" s="7">
        <v>41115.547048611108</v>
      </c>
      <c r="B23" s="4">
        <v>82.49</v>
      </c>
      <c r="C23" s="4">
        <v>3.1509999999999998</v>
      </c>
      <c r="D23" s="4">
        <v>8.8699999999999992</v>
      </c>
      <c r="E23" s="4">
        <v>1478</v>
      </c>
      <c r="F23" s="4">
        <v>2.5510000000000002</v>
      </c>
    </row>
    <row r="24" spans="1:6">
      <c r="A24" s="7">
        <v>41115.547094907408</v>
      </c>
      <c r="B24" s="4">
        <v>82.31</v>
      </c>
      <c r="C24" s="4">
        <v>3.0289999999999999</v>
      </c>
      <c r="D24" s="4">
        <v>8.86</v>
      </c>
      <c r="E24" s="4">
        <v>1480</v>
      </c>
      <c r="F24" s="4">
        <v>2.5510000000000002</v>
      </c>
    </row>
    <row r="25" spans="1:6">
      <c r="A25" s="7">
        <v>41115.547129629631</v>
      </c>
      <c r="B25" s="4">
        <v>82.28</v>
      </c>
      <c r="C25" s="4">
        <v>2.6760000000000002</v>
      </c>
      <c r="D25" s="4">
        <v>8.84</v>
      </c>
      <c r="E25" s="4">
        <v>1447</v>
      </c>
      <c r="F25" s="4">
        <v>2.5510000000000002</v>
      </c>
    </row>
    <row r="26" spans="1:6">
      <c r="A26" s="15">
        <v>41115.547175925924</v>
      </c>
      <c r="B26" s="13">
        <v>82.93</v>
      </c>
      <c r="C26" s="13">
        <v>-0.155</v>
      </c>
      <c r="D26" s="13">
        <v>8.7899999999999991</v>
      </c>
      <c r="E26" s="13">
        <v>2.34</v>
      </c>
      <c r="F26" s="13">
        <v>2.5510000000000002</v>
      </c>
    </row>
    <row r="27" spans="1:6">
      <c r="A27" s="7">
        <v>41115.547222222223</v>
      </c>
      <c r="B27" s="4">
        <v>82.68</v>
      </c>
      <c r="C27" s="4">
        <v>0.373</v>
      </c>
      <c r="D27" s="4">
        <v>8.75</v>
      </c>
      <c r="E27" s="4">
        <v>1472</v>
      </c>
      <c r="F27" s="4">
        <v>2.5249999999999999</v>
      </c>
    </row>
    <row r="28" spans="1:6">
      <c r="A28" s="15">
        <v>41115.547268518516</v>
      </c>
      <c r="B28" s="13">
        <v>82.7</v>
      </c>
      <c r="C28" s="13">
        <v>-0.13200000000000001</v>
      </c>
      <c r="D28" s="13">
        <v>8.83</v>
      </c>
      <c r="E28" s="13">
        <v>3.16</v>
      </c>
      <c r="F28" s="13">
        <v>2.4990000000000001</v>
      </c>
    </row>
    <row r="29" spans="1:6">
      <c r="A29" s="7">
        <v>41115.547314814816</v>
      </c>
      <c r="B29" s="4">
        <v>82.55</v>
      </c>
      <c r="C29" s="4">
        <v>0.41099999999999998</v>
      </c>
      <c r="D29" s="4">
        <v>8.7200000000000006</v>
      </c>
      <c r="E29" s="4">
        <v>1477</v>
      </c>
      <c r="F29" s="4">
        <v>2.5249999999999999</v>
      </c>
    </row>
    <row r="30" spans="1:6">
      <c r="A30" s="7">
        <v>41115.547361111108</v>
      </c>
      <c r="B30" s="4">
        <v>83.41</v>
      </c>
      <c r="C30" s="4">
        <v>0.32400000000000001</v>
      </c>
      <c r="D30" s="4">
        <v>8.69</v>
      </c>
      <c r="E30" s="4">
        <v>1470</v>
      </c>
      <c r="F30" s="4">
        <v>2.5249999999999999</v>
      </c>
    </row>
    <row r="31" spans="1:6">
      <c r="A31" s="7">
        <v>41115.547407407408</v>
      </c>
      <c r="B31" s="4">
        <v>83.02</v>
      </c>
      <c r="C31" s="4">
        <v>2.6789999999999998</v>
      </c>
      <c r="D31" s="4">
        <v>8.68</v>
      </c>
      <c r="E31" s="4">
        <v>1473</v>
      </c>
      <c r="F31" s="4">
        <v>2.5249999999999999</v>
      </c>
    </row>
    <row r="32" spans="1:6">
      <c r="A32" s="7">
        <v>41115.547453703701</v>
      </c>
      <c r="B32" s="4">
        <v>82</v>
      </c>
      <c r="C32" s="4">
        <v>2.7050000000000001</v>
      </c>
      <c r="D32" s="4">
        <v>8.67</v>
      </c>
      <c r="E32" s="4">
        <v>1488</v>
      </c>
      <c r="F32" s="4">
        <v>2.5249999999999999</v>
      </c>
    </row>
    <row r="33" spans="1:6">
      <c r="A33" s="7">
        <v>41115.547488425924</v>
      </c>
      <c r="B33" s="4">
        <v>81.87</v>
      </c>
      <c r="C33" s="4">
        <v>3.5840000000000001</v>
      </c>
      <c r="D33" s="4">
        <v>8.64</v>
      </c>
      <c r="E33" s="4">
        <v>1560</v>
      </c>
      <c r="F33" s="4">
        <v>2.5249999999999999</v>
      </c>
    </row>
    <row r="34" spans="1:6">
      <c r="A34" s="7">
        <v>41115.547534722224</v>
      </c>
      <c r="B34" s="4">
        <v>81.34</v>
      </c>
      <c r="C34" s="4">
        <v>3.3210000000000002</v>
      </c>
      <c r="D34" s="4">
        <v>8.8000000000000007</v>
      </c>
      <c r="E34" s="4">
        <v>1560</v>
      </c>
      <c r="F34" s="4">
        <v>2.5249999999999999</v>
      </c>
    </row>
    <row r="35" spans="1:6">
      <c r="A35" s="7">
        <v>41115.547581018516</v>
      </c>
      <c r="B35" s="4">
        <v>81.58</v>
      </c>
      <c r="C35" s="4">
        <v>3.0939999999999999</v>
      </c>
      <c r="D35" s="4">
        <v>8.77</v>
      </c>
      <c r="E35" s="4">
        <v>1537</v>
      </c>
      <c r="F35" s="4">
        <v>2.5510000000000002</v>
      </c>
    </row>
    <row r="36" spans="1:6">
      <c r="A36" s="7">
        <v>41115.547627314816</v>
      </c>
      <c r="B36" s="4">
        <v>81.72</v>
      </c>
      <c r="C36" s="4">
        <v>3.1030000000000002</v>
      </c>
      <c r="D36" s="4">
        <v>8.7799999999999994</v>
      </c>
      <c r="E36" s="4">
        <v>1529</v>
      </c>
      <c r="F36" s="4">
        <v>2.5249999999999999</v>
      </c>
    </row>
    <row r="37" spans="1:6">
      <c r="A37" s="7">
        <v>41115.547673611109</v>
      </c>
      <c r="B37" s="4">
        <v>81.790000000000006</v>
      </c>
      <c r="C37" s="4">
        <v>3.109</v>
      </c>
      <c r="D37" s="4">
        <v>8.7799999999999994</v>
      </c>
      <c r="E37" s="4">
        <v>1545</v>
      </c>
      <c r="F37" s="4">
        <v>2.5249999999999999</v>
      </c>
    </row>
    <row r="38" spans="1:6">
      <c r="A38" s="7">
        <v>41115.551469907405</v>
      </c>
      <c r="B38" s="4">
        <v>70.47</v>
      </c>
      <c r="C38" s="4">
        <v>12.920999999999999</v>
      </c>
      <c r="D38" s="4">
        <v>7.9</v>
      </c>
      <c r="E38" s="4">
        <v>2888</v>
      </c>
      <c r="F38" s="4">
        <v>2.6549999999999998</v>
      </c>
    </row>
    <row r="39" spans="1:6">
      <c r="A39" s="7">
        <v>41115.551516203705</v>
      </c>
      <c r="B39" s="4">
        <v>70.67</v>
      </c>
      <c r="C39" s="4">
        <v>12.736000000000001</v>
      </c>
      <c r="D39" s="4">
        <v>7.88</v>
      </c>
      <c r="E39" s="4">
        <v>2566</v>
      </c>
      <c r="F39" s="4">
        <v>2.6549999999999998</v>
      </c>
    </row>
    <row r="40" spans="1:6">
      <c r="A40" s="7">
        <v>41115.551550925928</v>
      </c>
      <c r="B40" s="4">
        <v>70.739999999999995</v>
      </c>
      <c r="C40" s="4">
        <v>12.631</v>
      </c>
      <c r="D40" s="4">
        <v>7.89</v>
      </c>
      <c r="E40" s="4">
        <v>2587</v>
      </c>
      <c r="F40" s="4">
        <v>2.6549999999999998</v>
      </c>
    </row>
    <row r="41" spans="1:6">
      <c r="A41" s="7">
        <v>41115.55159722222</v>
      </c>
      <c r="B41" s="4">
        <v>70.86</v>
      </c>
      <c r="C41" s="4">
        <v>12.523</v>
      </c>
      <c r="D41" s="4">
        <v>7.88</v>
      </c>
      <c r="E41" s="4">
        <v>2552</v>
      </c>
      <c r="F41" s="4">
        <v>2.6549999999999998</v>
      </c>
    </row>
    <row r="42" spans="1:6">
      <c r="A42" s="7">
        <v>41115.55164351852</v>
      </c>
      <c r="B42" s="4">
        <v>71.03</v>
      </c>
      <c r="C42" s="4">
        <v>12.427</v>
      </c>
      <c r="D42" s="4">
        <v>7.88</v>
      </c>
      <c r="E42" s="4">
        <v>2457</v>
      </c>
      <c r="F42" s="4">
        <v>2.6549999999999998</v>
      </c>
    </row>
    <row r="43" spans="1:6">
      <c r="A43" s="7">
        <v>41115.551689814813</v>
      </c>
      <c r="B43" s="4">
        <v>71.27</v>
      </c>
      <c r="C43" s="4">
        <v>12.311999999999999</v>
      </c>
      <c r="D43" s="4">
        <v>7.89</v>
      </c>
      <c r="E43" s="4">
        <v>2433</v>
      </c>
      <c r="F43" s="4">
        <v>2.6549999999999998</v>
      </c>
    </row>
    <row r="44" spans="1:6">
      <c r="A44" s="7">
        <v>41115.551736111112</v>
      </c>
      <c r="B44" s="4">
        <v>71.59</v>
      </c>
      <c r="C44" s="4">
        <v>12.195</v>
      </c>
      <c r="D44" s="4">
        <v>7.9</v>
      </c>
      <c r="E44" s="4">
        <v>2471</v>
      </c>
      <c r="F44" s="4">
        <v>2.6549999999999998</v>
      </c>
    </row>
    <row r="45" spans="1:6">
      <c r="A45" s="7">
        <v>41115.551782407405</v>
      </c>
      <c r="B45" s="4">
        <v>72.180000000000007</v>
      </c>
      <c r="C45" s="4">
        <v>11.976000000000001</v>
      </c>
      <c r="D45" s="4">
        <v>7.91</v>
      </c>
      <c r="E45" s="4">
        <v>2434</v>
      </c>
      <c r="F45" s="4">
        <v>2.6549999999999998</v>
      </c>
    </row>
    <row r="46" spans="1:6">
      <c r="A46" s="7">
        <v>41115.551828703705</v>
      </c>
      <c r="B46" s="4">
        <v>72.58</v>
      </c>
      <c r="C46" s="4">
        <v>11.87</v>
      </c>
      <c r="D46" s="4">
        <v>7.9</v>
      </c>
      <c r="E46" s="4">
        <v>2271</v>
      </c>
      <c r="F46" s="4">
        <v>2.6549999999999998</v>
      </c>
    </row>
    <row r="47" spans="1:6">
      <c r="A47" s="7">
        <v>41115.551874999997</v>
      </c>
      <c r="B47" s="4">
        <v>72.680000000000007</v>
      </c>
      <c r="C47" s="4">
        <v>11.781000000000001</v>
      </c>
      <c r="D47" s="4">
        <v>7.91</v>
      </c>
      <c r="E47" s="4">
        <v>2252</v>
      </c>
      <c r="F47" s="4">
        <v>2.6549999999999998</v>
      </c>
    </row>
    <row r="48" spans="1:6">
      <c r="A48" s="7">
        <v>41115.55190972222</v>
      </c>
      <c r="B48" s="4">
        <v>72.66</v>
      </c>
      <c r="C48" s="4">
        <v>11.672000000000001</v>
      </c>
      <c r="D48" s="4">
        <v>7.91</v>
      </c>
      <c r="E48" s="4">
        <v>2250</v>
      </c>
      <c r="F48" s="4">
        <v>2.629</v>
      </c>
    </row>
    <row r="49" spans="1:6">
      <c r="A49" s="7">
        <v>41115.55195601852</v>
      </c>
      <c r="B49" s="4">
        <v>72.73</v>
      </c>
      <c r="C49" s="4">
        <v>11.595000000000001</v>
      </c>
      <c r="D49" s="4">
        <v>7.93</v>
      </c>
      <c r="E49" s="4">
        <v>2161</v>
      </c>
      <c r="F49" s="4">
        <v>2.6549999999999998</v>
      </c>
    </row>
    <row r="50" spans="1:6">
      <c r="A50" s="7">
        <v>41115.552002314813</v>
      </c>
      <c r="B50" s="4">
        <v>72.91</v>
      </c>
      <c r="C50" s="4">
        <v>11.452</v>
      </c>
      <c r="D50" s="4">
        <v>7.93</v>
      </c>
      <c r="E50" s="4">
        <v>2154</v>
      </c>
      <c r="F50" s="4">
        <v>2.629</v>
      </c>
    </row>
    <row r="51" spans="1:6">
      <c r="A51" s="7">
        <v>41115.552048611113</v>
      </c>
      <c r="B51" s="4">
        <v>73.55</v>
      </c>
      <c r="C51" s="4">
        <v>11.34</v>
      </c>
      <c r="D51" s="4">
        <v>7.95</v>
      </c>
      <c r="E51" s="4">
        <v>2159</v>
      </c>
      <c r="F51" s="4">
        <v>2.6549999999999998</v>
      </c>
    </row>
    <row r="52" spans="1:6">
      <c r="A52" s="7">
        <v>41115.552094907405</v>
      </c>
      <c r="B52" s="4">
        <v>74.41</v>
      </c>
      <c r="C52" s="4">
        <v>11.093999999999999</v>
      </c>
      <c r="D52" s="4">
        <v>7.96</v>
      </c>
      <c r="E52" s="4">
        <v>2026</v>
      </c>
      <c r="F52" s="4">
        <v>2.6030000000000002</v>
      </c>
    </row>
    <row r="53" spans="1:6">
      <c r="A53" s="7">
        <v>41115.552141203705</v>
      </c>
      <c r="B53" s="4">
        <v>74.94</v>
      </c>
      <c r="C53" s="4">
        <v>10.646000000000001</v>
      </c>
      <c r="D53" s="4">
        <v>8.0500000000000007</v>
      </c>
      <c r="E53" s="4">
        <v>1844</v>
      </c>
      <c r="F53" s="4">
        <v>2.629</v>
      </c>
    </row>
    <row r="54" spans="1:6">
      <c r="A54" s="7">
        <v>41115.552187499998</v>
      </c>
      <c r="B54" s="4">
        <v>75.459999999999994</v>
      </c>
      <c r="C54" s="4">
        <v>8.9939999999999998</v>
      </c>
      <c r="D54" s="4">
        <v>8.1</v>
      </c>
      <c r="E54" s="4">
        <v>1700</v>
      </c>
      <c r="F54" s="4">
        <v>2.6549999999999998</v>
      </c>
    </row>
    <row r="55" spans="1:6">
      <c r="A55" s="7">
        <v>41115.552233796298</v>
      </c>
      <c r="B55" s="4">
        <v>75.86</v>
      </c>
      <c r="C55" s="4">
        <v>7.0529999999999999</v>
      </c>
      <c r="D55" s="4">
        <v>8.15</v>
      </c>
      <c r="E55" s="4">
        <v>1610</v>
      </c>
      <c r="F55" s="4">
        <v>2.6549999999999998</v>
      </c>
    </row>
    <row r="56" spans="1:6">
      <c r="A56" s="7">
        <v>41115.55228009259</v>
      </c>
      <c r="B56" s="4">
        <v>76.349999999999994</v>
      </c>
      <c r="C56" s="4">
        <v>4.9109999999999996</v>
      </c>
      <c r="D56" s="4">
        <v>8.1999999999999993</v>
      </c>
      <c r="E56" s="4">
        <v>1583</v>
      </c>
      <c r="F56" s="4">
        <v>2.6549999999999998</v>
      </c>
    </row>
    <row r="57" spans="1:6">
      <c r="A57" s="7">
        <v>41115.552314814813</v>
      </c>
      <c r="B57" s="4">
        <v>77.73</v>
      </c>
      <c r="C57" s="4">
        <v>1.667</v>
      </c>
      <c r="D57" s="4">
        <v>8.27</v>
      </c>
      <c r="E57" s="4">
        <v>1583</v>
      </c>
      <c r="F57" s="4">
        <v>2.5510000000000002</v>
      </c>
    </row>
    <row r="58" spans="1:6">
      <c r="A58" s="7">
        <v>41115.552361111113</v>
      </c>
      <c r="B58" s="4">
        <v>82.22</v>
      </c>
      <c r="C58" s="4">
        <v>0.83</v>
      </c>
      <c r="D58" s="4">
        <v>8.3800000000000008</v>
      </c>
      <c r="E58" s="4">
        <v>1509</v>
      </c>
      <c r="F58" s="4">
        <v>2.629</v>
      </c>
    </row>
    <row r="59" spans="1:6">
      <c r="A59" s="7">
        <v>41115.552407407406</v>
      </c>
      <c r="B59" s="4">
        <v>82.97</v>
      </c>
      <c r="C59" s="4">
        <v>0.81599999999999995</v>
      </c>
      <c r="D59" s="4">
        <v>8.5</v>
      </c>
      <c r="E59" s="4">
        <v>1501</v>
      </c>
      <c r="F59" s="4">
        <v>2.629</v>
      </c>
    </row>
    <row r="60" spans="1:6">
      <c r="A60" s="7">
        <v>41115.552453703705</v>
      </c>
      <c r="B60" s="4">
        <v>82.99</v>
      </c>
      <c r="C60" s="4">
        <v>0.77900000000000003</v>
      </c>
      <c r="D60" s="4">
        <v>8.6300000000000008</v>
      </c>
      <c r="E60" s="4">
        <v>1497</v>
      </c>
      <c r="F60" s="4">
        <v>2.629</v>
      </c>
    </row>
    <row r="61" spans="1:6">
      <c r="A61" s="15">
        <v>41115.552499999998</v>
      </c>
      <c r="B61" s="13">
        <v>82.72</v>
      </c>
      <c r="C61" s="13">
        <v>0.53200000000000003</v>
      </c>
      <c r="D61" s="13">
        <v>8.6999999999999993</v>
      </c>
      <c r="E61" s="13">
        <v>5.2089999999999996</v>
      </c>
      <c r="F61" s="13">
        <v>2.629</v>
      </c>
    </row>
    <row r="62" spans="1:6">
      <c r="A62" s="15">
        <v>41115.552546296298</v>
      </c>
      <c r="B62" s="13">
        <v>82.02</v>
      </c>
      <c r="C62" s="13">
        <v>0.24</v>
      </c>
      <c r="D62" s="13">
        <v>8.7799999999999994</v>
      </c>
      <c r="E62" s="13">
        <v>3.0339999999999998</v>
      </c>
      <c r="F62" s="13">
        <v>2.629</v>
      </c>
    </row>
    <row r="63" spans="1:6">
      <c r="A63" s="15">
        <v>41115.55259259259</v>
      </c>
      <c r="B63" s="13">
        <v>80.84</v>
      </c>
      <c r="C63" s="13">
        <v>0.17799999999999999</v>
      </c>
      <c r="D63" s="13">
        <v>8.77</v>
      </c>
      <c r="E63" s="13">
        <v>1.4670000000000001</v>
      </c>
      <c r="F63" s="13">
        <v>2.629</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dimension ref="A1:K51"/>
  <sheetViews>
    <sheetView zoomScale="80" zoomScaleNormal="80" workbookViewId="0">
      <selection activeCell="G11" sqref="G11"/>
    </sheetView>
  </sheetViews>
  <sheetFormatPr defaultRowHeight="15"/>
  <cols>
    <col min="1" max="4" width="18.140625" style="4" customWidth="1"/>
    <col min="5" max="5" width="12.5703125" style="4" customWidth="1"/>
    <col min="6" max="6" width="16.5703125" style="4" customWidth="1"/>
    <col min="7" max="7" width="19.7109375" style="4" customWidth="1"/>
    <col min="8" max="8" width="12.7109375" style="4" customWidth="1"/>
    <col min="9" max="9" width="12.42578125" style="4" customWidth="1"/>
    <col min="10" max="10" width="17" style="4" customWidth="1"/>
    <col min="11" max="16384" width="9.140625" style="4"/>
  </cols>
  <sheetData>
    <row r="1" spans="1:11" ht="46.5" customHeight="1">
      <c r="A1" s="4" t="s">
        <v>101</v>
      </c>
      <c r="B1" s="4" t="s">
        <v>155</v>
      </c>
      <c r="C1" s="9" t="s">
        <v>237</v>
      </c>
      <c r="D1" s="9" t="s">
        <v>236</v>
      </c>
      <c r="E1" s="9" t="s">
        <v>228</v>
      </c>
      <c r="F1" s="9" t="s">
        <v>229</v>
      </c>
      <c r="G1" s="9" t="s">
        <v>230</v>
      </c>
      <c r="H1" s="9" t="s">
        <v>242</v>
      </c>
      <c r="I1" s="9" t="s">
        <v>243</v>
      </c>
      <c r="J1" s="9" t="s">
        <v>231</v>
      </c>
      <c r="K1" s="9" t="s">
        <v>232</v>
      </c>
    </row>
    <row r="2" spans="1:11">
      <c r="A2" s="4" t="s">
        <v>103</v>
      </c>
      <c r="B2" s="7">
        <v>41115.518263888887</v>
      </c>
      <c r="C2" s="5">
        <v>41115</v>
      </c>
      <c r="D2" s="14">
        <v>0.51826388888888886</v>
      </c>
      <c r="E2" s="4">
        <f>MAX(B8:B49)-MIN(B8:B49)</f>
        <v>4.019999999999996</v>
      </c>
      <c r="F2" s="4">
        <f>MAX(C8:C49)-MIN(C8:C49)</f>
        <v>10.699</v>
      </c>
      <c r="G2" s="4">
        <f>MAX(E8:E49)-MIN(E8:E49)</f>
        <v>33</v>
      </c>
      <c r="H2" s="4">
        <f>MAX(B8:B49)</f>
        <v>81.11</v>
      </c>
      <c r="I2" s="4">
        <f>MIN(B8:B49)</f>
        <v>77.09</v>
      </c>
      <c r="J2" s="13"/>
      <c r="K2" s="4" t="s">
        <v>244</v>
      </c>
    </row>
    <row r="3" spans="1:11">
      <c r="A3" s="4" t="s">
        <v>146</v>
      </c>
      <c r="B3" s="7">
        <v>41115.518263888887</v>
      </c>
    </row>
    <row r="4" spans="1:11">
      <c r="A4" s="4" t="s">
        <v>104</v>
      </c>
      <c r="B4" s="7">
        <v>41115.518263888887</v>
      </c>
    </row>
    <row r="7" spans="1:11">
      <c r="A7" s="4" t="s">
        <v>145</v>
      </c>
      <c r="B7" s="4" t="s">
        <v>144</v>
      </c>
      <c r="C7" s="4" t="s">
        <v>143</v>
      </c>
      <c r="D7" s="4" t="s">
        <v>124</v>
      </c>
      <c r="E7" s="4" t="s">
        <v>142</v>
      </c>
      <c r="F7" s="4" t="s">
        <v>141</v>
      </c>
    </row>
    <row r="8" spans="1:11">
      <c r="A8" s="15">
        <v>41115.51871527778</v>
      </c>
      <c r="B8" s="13">
        <v>81.05</v>
      </c>
      <c r="C8" s="13">
        <v>-0.14499999999999999</v>
      </c>
      <c r="D8" s="13">
        <v>10.43</v>
      </c>
      <c r="E8" s="13">
        <v>1495</v>
      </c>
      <c r="F8" s="13">
        <v>2.681</v>
      </c>
    </row>
    <row r="9" spans="1:11">
      <c r="A9" s="7">
        <v>41115.518761574072</v>
      </c>
      <c r="B9" s="4">
        <v>81.11</v>
      </c>
      <c r="C9" s="4">
        <v>0.47199999999999998</v>
      </c>
      <c r="D9" s="4">
        <v>10.14</v>
      </c>
      <c r="E9" s="4">
        <v>1494</v>
      </c>
      <c r="F9" s="4">
        <v>2.681</v>
      </c>
    </row>
    <row r="10" spans="1:11">
      <c r="A10" s="7">
        <v>41115.518807870372</v>
      </c>
      <c r="B10" s="4">
        <v>80.760000000000005</v>
      </c>
      <c r="C10" s="4">
        <v>1.9830000000000001</v>
      </c>
      <c r="D10" s="4">
        <v>10.02</v>
      </c>
      <c r="E10" s="4">
        <v>1493</v>
      </c>
      <c r="F10" s="4">
        <v>2.681</v>
      </c>
    </row>
    <row r="11" spans="1:11">
      <c r="A11" s="7">
        <v>41115.518854166665</v>
      </c>
      <c r="B11" s="4">
        <v>80.510000000000005</v>
      </c>
      <c r="C11" s="4">
        <v>2.145</v>
      </c>
      <c r="D11" s="4">
        <v>9.84</v>
      </c>
      <c r="E11" s="4">
        <v>1492</v>
      </c>
      <c r="F11" s="4">
        <v>2.681</v>
      </c>
    </row>
    <row r="12" spans="1:11">
      <c r="A12" s="7">
        <v>41115.518900462965</v>
      </c>
      <c r="B12" s="4">
        <v>80.48</v>
      </c>
      <c r="C12" s="4">
        <v>2.278</v>
      </c>
      <c r="D12" s="4">
        <v>9.75</v>
      </c>
      <c r="E12" s="4">
        <v>1492</v>
      </c>
      <c r="F12" s="4">
        <v>2.7069999999999999</v>
      </c>
    </row>
    <row r="13" spans="1:11">
      <c r="A13" s="7">
        <v>41115.518946759257</v>
      </c>
      <c r="B13" s="4">
        <v>80.39</v>
      </c>
      <c r="C13" s="4">
        <v>2.1819999999999999</v>
      </c>
      <c r="D13" s="4">
        <v>9.7200000000000006</v>
      </c>
      <c r="E13" s="4">
        <v>1497</v>
      </c>
      <c r="F13" s="4">
        <v>2.681</v>
      </c>
    </row>
    <row r="14" spans="1:11">
      <c r="A14" s="7">
        <v>41115.518993055557</v>
      </c>
      <c r="B14" s="4">
        <v>80.64</v>
      </c>
      <c r="C14" s="4">
        <v>2.2879999999999998</v>
      </c>
      <c r="D14" s="4">
        <v>9.69</v>
      </c>
      <c r="E14" s="4">
        <v>1492</v>
      </c>
      <c r="F14" s="4">
        <v>2.7069999999999999</v>
      </c>
    </row>
    <row r="15" spans="1:11">
      <c r="A15" s="7">
        <v>41115.51903935185</v>
      </c>
      <c r="B15" s="4">
        <v>80.72</v>
      </c>
      <c r="C15" s="4">
        <v>2.1629999999999998</v>
      </c>
      <c r="D15" s="4">
        <v>9.59</v>
      </c>
      <c r="E15" s="4">
        <v>1492</v>
      </c>
      <c r="F15" s="4">
        <v>2.681</v>
      </c>
    </row>
    <row r="16" spans="1:11">
      <c r="A16" s="7">
        <v>41115.519085648149</v>
      </c>
      <c r="B16" s="4">
        <v>80.77</v>
      </c>
      <c r="C16" s="4">
        <v>2.1720000000000002</v>
      </c>
      <c r="D16" s="4">
        <v>9.59</v>
      </c>
      <c r="E16" s="4">
        <v>1494</v>
      </c>
      <c r="F16" s="4">
        <v>2.7069999999999999</v>
      </c>
    </row>
    <row r="17" spans="1:6">
      <c r="A17" s="7">
        <v>41115.519131944442</v>
      </c>
      <c r="B17" s="4">
        <v>80.8</v>
      </c>
      <c r="C17" s="4">
        <v>2.214</v>
      </c>
      <c r="D17" s="4">
        <v>9.58</v>
      </c>
      <c r="E17" s="4">
        <v>1493</v>
      </c>
      <c r="F17" s="4">
        <v>2.7069999999999999</v>
      </c>
    </row>
    <row r="18" spans="1:6">
      <c r="A18" s="7">
        <v>41115.519178240742</v>
      </c>
      <c r="B18" s="4">
        <v>80.83</v>
      </c>
      <c r="C18" s="4">
        <v>2.2370000000000001</v>
      </c>
      <c r="D18" s="4">
        <v>9.57</v>
      </c>
      <c r="E18" s="4">
        <v>1495</v>
      </c>
      <c r="F18" s="4">
        <v>2.681</v>
      </c>
    </row>
    <row r="19" spans="1:6">
      <c r="A19" s="7">
        <v>41115.519224537034</v>
      </c>
      <c r="B19" s="4">
        <v>80.58</v>
      </c>
      <c r="C19" s="4">
        <v>2.2949999999999999</v>
      </c>
      <c r="D19" s="4">
        <v>9.56</v>
      </c>
      <c r="E19" s="4">
        <v>1495</v>
      </c>
      <c r="F19" s="4">
        <v>2.681</v>
      </c>
    </row>
    <row r="20" spans="1:6">
      <c r="A20" s="7">
        <v>41115.519259259258</v>
      </c>
      <c r="B20" s="4">
        <v>80.760000000000005</v>
      </c>
      <c r="C20" s="4">
        <v>2.3210000000000002</v>
      </c>
      <c r="D20" s="4">
        <v>9.5299999999999994</v>
      </c>
      <c r="E20" s="4">
        <v>1491</v>
      </c>
      <c r="F20" s="4">
        <v>2.681</v>
      </c>
    </row>
    <row r="21" spans="1:6">
      <c r="A21" s="7">
        <v>41115.519305555557</v>
      </c>
      <c r="B21" s="4">
        <v>80.61</v>
      </c>
      <c r="C21" s="4">
        <v>2.181</v>
      </c>
      <c r="D21" s="4">
        <v>9.52</v>
      </c>
      <c r="E21" s="4">
        <v>1494</v>
      </c>
      <c r="F21" s="4">
        <v>2.7069999999999999</v>
      </c>
    </row>
    <row r="22" spans="1:6">
      <c r="A22" s="7">
        <v>41115.51935185185</v>
      </c>
      <c r="B22" s="4">
        <v>80.53</v>
      </c>
      <c r="C22" s="4">
        <v>2.109</v>
      </c>
      <c r="D22" s="4">
        <v>9.5</v>
      </c>
      <c r="E22" s="4">
        <v>1492</v>
      </c>
      <c r="F22" s="4">
        <v>2.681</v>
      </c>
    </row>
    <row r="23" spans="1:6">
      <c r="A23" s="7">
        <v>41115.51939814815</v>
      </c>
      <c r="B23" s="4">
        <v>80.540000000000006</v>
      </c>
      <c r="C23" s="4">
        <v>1.8720000000000001</v>
      </c>
      <c r="D23" s="4">
        <v>9.4700000000000006</v>
      </c>
      <c r="E23" s="4">
        <v>1498</v>
      </c>
      <c r="F23" s="4">
        <v>2.681</v>
      </c>
    </row>
    <row r="24" spans="1:6">
      <c r="A24" s="7">
        <v>41115.519444444442</v>
      </c>
      <c r="B24" s="4">
        <v>80.86</v>
      </c>
      <c r="C24" s="4">
        <v>1.8360000000000001</v>
      </c>
      <c r="D24" s="4">
        <v>9.4499999999999993</v>
      </c>
      <c r="E24" s="4">
        <v>1494</v>
      </c>
      <c r="F24" s="4">
        <v>2.681</v>
      </c>
    </row>
    <row r="25" spans="1:6">
      <c r="A25" s="7">
        <v>41115.519490740742</v>
      </c>
      <c r="B25" s="4">
        <v>80.87</v>
      </c>
      <c r="C25" s="4">
        <v>1.915</v>
      </c>
      <c r="D25" s="4">
        <v>9.4499999999999993</v>
      </c>
      <c r="E25" s="4">
        <v>1492</v>
      </c>
      <c r="F25" s="4">
        <v>2.681</v>
      </c>
    </row>
    <row r="26" spans="1:6">
      <c r="A26" s="7">
        <v>41115.519537037035</v>
      </c>
      <c r="B26" s="4">
        <v>80.67</v>
      </c>
      <c r="C26" s="4">
        <v>2.1269999999999998</v>
      </c>
      <c r="D26" s="4">
        <v>9.44</v>
      </c>
      <c r="E26" s="4">
        <v>1493</v>
      </c>
      <c r="F26" s="4">
        <v>2.7069999999999999</v>
      </c>
    </row>
    <row r="27" spans="1:6">
      <c r="A27" s="7">
        <v>41115.519583333335</v>
      </c>
      <c r="B27" s="4">
        <v>78.42</v>
      </c>
      <c r="C27" s="4">
        <v>4.2690000000000001</v>
      </c>
      <c r="D27" s="4">
        <v>9.4700000000000006</v>
      </c>
      <c r="E27" s="4">
        <v>1485</v>
      </c>
      <c r="F27" s="4">
        <v>2.7069999999999999</v>
      </c>
    </row>
    <row r="28" spans="1:6">
      <c r="A28" s="7">
        <v>41115.519629629627</v>
      </c>
      <c r="B28" s="4">
        <v>77.53</v>
      </c>
      <c r="C28" s="4">
        <v>5.9029999999999996</v>
      </c>
      <c r="D28" s="4">
        <v>9.4499999999999993</v>
      </c>
      <c r="E28" s="4">
        <v>1490</v>
      </c>
      <c r="F28" s="4">
        <v>2.681</v>
      </c>
    </row>
    <row r="29" spans="1:6">
      <c r="A29" s="7">
        <v>41115.519675925927</v>
      </c>
      <c r="B29" s="4">
        <v>77.239999999999995</v>
      </c>
      <c r="C29" s="4">
        <v>8.1319999999999997</v>
      </c>
      <c r="D29" s="4">
        <v>9.42</v>
      </c>
      <c r="E29" s="4">
        <v>1492</v>
      </c>
      <c r="F29" s="4">
        <v>2.7069999999999999</v>
      </c>
    </row>
    <row r="30" spans="1:6">
      <c r="A30" s="7">
        <v>41115.51972222222</v>
      </c>
      <c r="B30" s="4">
        <v>77.13</v>
      </c>
      <c r="C30" s="4">
        <v>10.371</v>
      </c>
      <c r="D30" s="4">
        <v>9.3800000000000008</v>
      </c>
      <c r="E30" s="4">
        <v>1493</v>
      </c>
      <c r="F30" s="4">
        <v>2.681</v>
      </c>
    </row>
    <row r="31" spans="1:6">
      <c r="A31" s="7">
        <v>41115.519768518519</v>
      </c>
      <c r="B31" s="4">
        <v>77.099999999999994</v>
      </c>
      <c r="C31" s="4">
        <v>10.484999999999999</v>
      </c>
      <c r="D31" s="4">
        <v>9.3699999999999992</v>
      </c>
      <c r="E31" s="4">
        <v>1494</v>
      </c>
      <c r="F31" s="4">
        <v>2.681</v>
      </c>
    </row>
    <row r="32" spans="1:6">
      <c r="A32" s="7">
        <v>41115.519803240742</v>
      </c>
      <c r="B32" s="4">
        <v>77.09</v>
      </c>
      <c r="C32" s="4">
        <v>10.481</v>
      </c>
      <c r="D32" s="4">
        <v>9.32</v>
      </c>
      <c r="E32" s="4">
        <v>1494</v>
      </c>
      <c r="F32" s="4">
        <v>2.681</v>
      </c>
    </row>
    <row r="33" spans="1:6">
      <c r="A33" s="7">
        <v>41115.519849537035</v>
      </c>
      <c r="B33" s="4">
        <v>77.099999999999994</v>
      </c>
      <c r="C33" s="4">
        <v>10.507999999999999</v>
      </c>
      <c r="D33" s="4">
        <v>9.24</v>
      </c>
      <c r="E33" s="4">
        <v>1493</v>
      </c>
      <c r="F33" s="4">
        <v>2.681</v>
      </c>
    </row>
    <row r="34" spans="1:6">
      <c r="A34" s="7">
        <v>41115.519895833335</v>
      </c>
      <c r="B34" s="4">
        <v>77.14</v>
      </c>
      <c r="C34" s="4">
        <v>10.515000000000001</v>
      </c>
      <c r="D34" s="4">
        <v>9.19</v>
      </c>
      <c r="E34" s="4">
        <v>1493</v>
      </c>
      <c r="F34" s="4">
        <v>2.681</v>
      </c>
    </row>
    <row r="35" spans="1:6">
      <c r="A35" s="7">
        <v>41115.519942129627</v>
      </c>
      <c r="B35" s="4">
        <v>77.150000000000006</v>
      </c>
      <c r="C35" s="4">
        <v>10.535</v>
      </c>
      <c r="D35" s="4">
        <v>9.1300000000000008</v>
      </c>
      <c r="E35" s="4">
        <v>1493</v>
      </c>
      <c r="F35" s="4">
        <v>2.7069999999999999</v>
      </c>
    </row>
    <row r="36" spans="1:6">
      <c r="A36" s="7">
        <v>41115.519988425927</v>
      </c>
      <c r="B36" s="4">
        <v>77.150000000000006</v>
      </c>
      <c r="C36" s="4">
        <v>10.554</v>
      </c>
      <c r="D36" s="4">
        <v>8.98</v>
      </c>
      <c r="E36" s="4">
        <v>1493</v>
      </c>
      <c r="F36" s="4">
        <v>2.681</v>
      </c>
    </row>
    <row r="37" spans="1:6">
      <c r="A37" s="7">
        <v>41115.52003472222</v>
      </c>
      <c r="B37" s="4">
        <v>77.14</v>
      </c>
      <c r="C37" s="4">
        <v>10.537000000000001</v>
      </c>
      <c r="D37" s="4">
        <v>8.7200000000000006</v>
      </c>
      <c r="E37" s="4">
        <v>1492</v>
      </c>
      <c r="F37" s="4">
        <v>2.681</v>
      </c>
    </row>
    <row r="38" spans="1:6">
      <c r="A38" s="7">
        <v>41115.52008101852</v>
      </c>
      <c r="B38" s="4">
        <v>77.14</v>
      </c>
      <c r="C38" s="4">
        <v>10.55</v>
      </c>
      <c r="D38" s="4">
        <v>8.65</v>
      </c>
      <c r="E38" s="4">
        <v>1493</v>
      </c>
      <c r="F38" s="4">
        <v>2.7069999999999999</v>
      </c>
    </row>
    <row r="39" spans="1:6">
      <c r="A39" s="7">
        <v>41115.520127314812</v>
      </c>
      <c r="B39" s="4">
        <v>77.150000000000006</v>
      </c>
      <c r="C39" s="4">
        <v>10.446</v>
      </c>
      <c r="D39" s="4">
        <v>10.15</v>
      </c>
      <c r="E39" s="4">
        <v>1490</v>
      </c>
      <c r="F39" s="4">
        <v>2.681</v>
      </c>
    </row>
    <row r="40" spans="1:6">
      <c r="A40" s="7">
        <v>41115.520173611112</v>
      </c>
      <c r="B40" s="4">
        <v>77.11</v>
      </c>
      <c r="C40" s="4">
        <v>10.359</v>
      </c>
      <c r="D40" s="4">
        <v>10.14</v>
      </c>
      <c r="E40" s="4">
        <v>1493</v>
      </c>
      <c r="F40" s="4">
        <v>2.681</v>
      </c>
    </row>
    <row r="41" spans="1:6">
      <c r="A41" s="7">
        <v>41115.520219907405</v>
      </c>
      <c r="B41" s="4">
        <v>77.12</v>
      </c>
      <c r="C41" s="4">
        <v>10.372</v>
      </c>
      <c r="D41" s="4">
        <v>10.14</v>
      </c>
      <c r="E41" s="4">
        <v>1493</v>
      </c>
      <c r="F41" s="4">
        <v>2.681</v>
      </c>
    </row>
    <row r="42" spans="1:6">
      <c r="A42" s="7">
        <v>41115.520266203705</v>
      </c>
      <c r="B42" s="4">
        <v>77.12</v>
      </c>
      <c r="C42" s="4">
        <v>10.35</v>
      </c>
      <c r="D42" s="4">
        <v>10.14</v>
      </c>
      <c r="E42" s="4">
        <v>1494</v>
      </c>
      <c r="F42" s="4">
        <v>2.681</v>
      </c>
    </row>
    <row r="43" spans="1:6">
      <c r="A43" s="7">
        <v>41115.520300925928</v>
      </c>
      <c r="B43" s="4">
        <v>77.12</v>
      </c>
      <c r="C43" s="4">
        <v>10.311</v>
      </c>
      <c r="D43" s="4">
        <v>10.17</v>
      </c>
      <c r="E43" s="4">
        <v>1491</v>
      </c>
      <c r="F43" s="4">
        <v>2.7069999999999999</v>
      </c>
    </row>
    <row r="44" spans="1:6">
      <c r="A44" s="7">
        <v>41115.52034722222</v>
      </c>
      <c r="B44" s="4">
        <v>77.12</v>
      </c>
      <c r="C44" s="4">
        <v>10.288</v>
      </c>
      <c r="D44" s="4">
        <v>10.16</v>
      </c>
      <c r="E44" s="4">
        <v>1492</v>
      </c>
      <c r="F44" s="4">
        <v>2.681</v>
      </c>
    </row>
    <row r="45" spans="1:6">
      <c r="A45" s="7">
        <v>41115.52039351852</v>
      </c>
      <c r="B45" s="4">
        <v>77.13</v>
      </c>
      <c r="C45" s="4">
        <v>10.295999999999999</v>
      </c>
      <c r="D45" s="4">
        <v>10.16</v>
      </c>
      <c r="E45" s="4">
        <v>1492</v>
      </c>
      <c r="F45" s="4">
        <v>2.7069999999999999</v>
      </c>
    </row>
    <row r="46" spans="1:6">
      <c r="A46" s="7">
        <v>41115.520439814813</v>
      </c>
      <c r="B46" s="4">
        <v>77.13</v>
      </c>
      <c r="C46" s="4">
        <v>10.105</v>
      </c>
      <c r="D46" s="4">
        <v>10.28</v>
      </c>
      <c r="E46" s="4">
        <v>1480</v>
      </c>
      <c r="F46" s="4">
        <v>2.681</v>
      </c>
    </row>
    <row r="47" spans="1:6">
      <c r="A47" s="7">
        <v>41115.520486111112</v>
      </c>
      <c r="B47" s="4">
        <v>77.12</v>
      </c>
      <c r="C47" s="4">
        <v>9.8460000000000001</v>
      </c>
      <c r="D47" s="4">
        <v>10.17</v>
      </c>
      <c r="E47" s="4">
        <v>1486</v>
      </c>
      <c r="F47" s="4">
        <v>2.681</v>
      </c>
    </row>
    <row r="48" spans="1:6">
      <c r="A48" s="7">
        <v>41115.520532407405</v>
      </c>
      <c r="B48" s="4">
        <v>77.150000000000006</v>
      </c>
      <c r="C48" s="4">
        <v>8.7539999999999996</v>
      </c>
      <c r="D48" s="4">
        <v>10.1</v>
      </c>
      <c r="E48" s="4">
        <v>1481</v>
      </c>
      <c r="F48" s="4">
        <v>2.681</v>
      </c>
    </row>
    <row r="49" spans="1:6">
      <c r="A49" s="7">
        <v>41115.520578703705</v>
      </c>
      <c r="B49" s="4">
        <v>77.31</v>
      </c>
      <c r="C49" s="4">
        <v>3.3340000000000001</v>
      </c>
      <c r="D49" s="4">
        <v>10.1</v>
      </c>
      <c r="E49" s="4">
        <v>1513</v>
      </c>
      <c r="F49" s="4">
        <v>2.681</v>
      </c>
    </row>
    <row r="50" spans="1:6">
      <c r="A50" s="15">
        <v>41115.520624999997</v>
      </c>
      <c r="B50" s="13">
        <v>80.489999999999995</v>
      </c>
      <c r="C50" s="13">
        <v>-0.17399999999999999</v>
      </c>
      <c r="D50" s="13">
        <v>10.1</v>
      </c>
      <c r="E50" s="13">
        <v>3.5720000000000001</v>
      </c>
      <c r="F50" s="13">
        <v>2.681</v>
      </c>
    </row>
    <row r="51" spans="1:6">
      <c r="A51" s="15">
        <v>41115.520671296297</v>
      </c>
      <c r="B51" s="13">
        <v>76.61</v>
      </c>
      <c r="C51" s="13">
        <v>-0.128</v>
      </c>
      <c r="D51" s="13">
        <v>9.91</v>
      </c>
      <c r="E51" s="13">
        <v>1.353</v>
      </c>
      <c r="F51" s="13">
        <v>2.681</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dimension ref="A1:K79"/>
  <sheetViews>
    <sheetView topLeftCell="B1" zoomScale="80" zoomScaleNormal="80" workbookViewId="0">
      <selection activeCell="C1" sqref="C1:K2"/>
    </sheetView>
  </sheetViews>
  <sheetFormatPr defaultRowHeight="15"/>
  <cols>
    <col min="1" max="4" width="18.5703125" style="4" customWidth="1"/>
    <col min="5" max="5" width="27.42578125" style="4" bestFit="1" customWidth="1"/>
    <col min="6" max="6" width="18.5703125" style="4" customWidth="1"/>
    <col min="7" max="7" width="18.140625" style="4" customWidth="1"/>
    <col min="8" max="8" width="11.7109375" style="4" customWidth="1"/>
    <col min="9" max="9" width="10.7109375" style="4" customWidth="1"/>
    <col min="10" max="10" width="17.42578125" style="4" customWidth="1"/>
    <col min="11" max="16384" width="9.140625" style="4"/>
  </cols>
  <sheetData>
    <row r="1" spans="1:11" ht="45">
      <c r="A1" s="4" t="s">
        <v>101</v>
      </c>
      <c r="B1" s="4" t="s">
        <v>156</v>
      </c>
      <c r="C1" s="9" t="s">
        <v>237</v>
      </c>
      <c r="D1" s="9" t="s">
        <v>236</v>
      </c>
      <c r="E1" s="9" t="s">
        <v>228</v>
      </c>
      <c r="F1" s="9" t="s">
        <v>229</v>
      </c>
      <c r="G1" s="9" t="s">
        <v>230</v>
      </c>
      <c r="H1" s="9" t="s">
        <v>242</v>
      </c>
      <c r="I1" s="9" t="s">
        <v>243</v>
      </c>
      <c r="J1" s="9" t="s">
        <v>231</v>
      </c>
      <c r="K1" s="9" t="s">
        <v>232</v>
      </c>
    </row>
    <row r="2" spans="1:11">
      <c r="A2" s="4" t="s">
        <v>103</v>
      </c>
      <c r="B2" s="7">
        <v>41115.511435185188</v>
      </c>
      <c r="C2" s="5">
        <v>41115</v>
      </c>
      <c r="D2" s="14">
        <v>0.51143518518518516</v>
      </c>
      <c r="E2" s="4">
        <f>MAX(B8:B75)-MIN(B8:B75)</f>
        <v>3.8300000000000125</v>
      </c>
      <c r="F2" s="4">
        <f>MAX(C8:C75)-MIN(C8:C75)</f>
        <v>9.6690000000000005</v>
      </c>
      <c r="G2" s="4">
        <f>MAX(E8:E75)-MIN(E8:E75)</f>
        <v>27</v>
      </c>
      <c r="H2" s="4">
        <f>MAX(B8:B75)</f>
        <v>80.900000000000006</v>
      </c>
      <c r="I2" s="4">
        <f>MIN(B8:B75)</f>
        <v>77.069999999999993</v>
      </c>
      <c r="J2" s="13"/>
    </row>
    <row r="3" spans="1:11">
      <c r="A3" s="4" t="s">
        <v>146</v>
      </c>
      <c r="B3" s="7">
        <v>41115.511435185188</v>
      </c>
    </row>
    <row r="4" spans="1:11">
      <c r="A4" s="4" t="s">
        <v>104</v>
      </c>
      <c r="B4" s="7">
        <v>41115.511435185188</v>
      </c>
    </row>
    <row r="7" spans="1:11">
      <c r="A7" s="4" t="s">
        <v>145</v>
      </c>
      <c r="B7" s="4" t="s">
        <v>144</v>
      </c>
      <c r="C7" s="4" t="s">
        <v>143</v>
      </c>
      <c r="D7" s="4" t="s">
        <v>124</v>
      </c>
      <c r="E7" s="4" t="s">
        <v>142</v>
      </c>
      <c r="F7" s="4" t="s">
        <v>141</v>
      </c>
    </row>
    <row r="8" spans="1:11">
      <c r="A8" s="7">
        <v>41115.51158564815</v>
      </c>
      <c r="B8" s="4">
        <v>80.900000000000006</v>
      </c>
      <c r="C8" s="4">
        <v>0.59699999999999998</v>
      </c>
      <c r="D8" s="4">
        <v>9.5399999999999991</v>
      </c>
      <c r="E8" s="4">
        <v>1496</v>
      </c>
      <c r="F8" s="4">
        <v>2.681</v>
      </c>
    </row>
    <row r="9" spans="1:11">
      <c r="A9" s="7">
        <v>41115.511631944442</v>
      </c>
      <c r="B9" s="4">
        <v>80.83</v>
      </c>
      <c r="C9" s="4">
        <v>1.3779999999999999</v>
      </c>
      <c r="D9" s="4">
        <v>9.5399999999999991</v>
      </c>
      <c r="E9" s="4">
        <v>1495</v>
      </c>
      <c r="F9" s="4">
        <v>2.7069999999999999</v>
      </c>
    </row>
    <row r="10" spans="1:11">
      <c r="A10" s="7">
        <v>41115.511678240742</v>
      </c>
      <c r="B10" s="4">
        <v>80.61</v>
      </c>
      <c r="C10" s="4">
        <v>2.177</v>
      </c>
      <c r="D10" s="4">
        <v>9.5299999999999994</v>
      </c>
      <c r="E10" s="4">
        <v>1496</v>
      </c>
      <c r="F10" s="4">
        <v>2.681</v>
      </c>
    </row>
    <row r="11" spans="1:11">
      <c r="A11" s="7">
        <v>41115.511724537035</v>
      </c>
      <c r="B11" s="4">
        <v>80.48</v>
      </c>
      <c r="C11" s="4">
        <v>2.6280000000000001</v>
      </c>
      <c r="D11" s="4">
        <v>9.52</v>
      </c>
      <c r="E11" s="4">
        <v>1494</v>
      </c>
      <c r="F11" s="4">
        <v>2.681</v>
      </c>
    </row>
    <row r="12" spans="1:11">
      <c r="A12" s="7">
        <v>41115.511770833335</v>
      </c>
      <c r="B12" s="4">
        <v>80.41</v>
      </c>
      <c r="C12" s="4">
        <v>3.1160000000000001</v>
      </c>
      <c r="D12" s="4">
        <v>9.52</v>
      </c>
      <c r="E12" s="4">
        <v>1487</v>
      </c>
      <c r="F12" s="4">
        <v>2.7069999999999999</v>
      </c>
    </row>
    <row r="13" spans="1:11">
      <c r="A13" s="7">
        <v>41115.511805555558</v>
      </c>
      <c r="B13" s="4">
        <v>79.290000000000006</v>
      </c>
      <c r="C13" s="4">
        <v>4.1379999999999999</v>
      </c>
      <c r="D13" s="4">
        <v>9.51</v>
      </c>
      <c r="E13" s="4">
        <v>1495</v>
      </c>
      <c r="F13" s="4">
        <v>2.7069999999999999</v>
      </c>
    </row>
    <row r="14" spans="1:11">
      <c r="A14" s="7">
        <v>41115.51185185185</v>
      </c>
      <c r="B14" s="4">
        <v>78.73</v>
      </c>
      <c r="C14" s="4">
        <v>5.0990000000000002</v>
      </c>
      <c r="D14" s="4">
        <v>9.52</v>
      </c>
      <c r="E14" s="4">
        <v>1478</v>
      </c>
      <c r="F14" s="4">
        <v>2.681</v>
      </c>
    </row>
    <row r="15" spans="1:11">
      <c r="A15" s="7">
        <v>41115.51189814815</v>
      </c>
      <c r="B15" s="4">
        <v>77.67</v>
      </c>
      <c r="C15" s="4">
        <v>5.0179999999999998</v>
      </c>
      <c r="D15" s="4">
        <v>9.5299999999999994</v>
      </c>
      <c r="E15" s="4">
        <v>1491</v>
      </c>
      <c r="F15" s="4">
        <v>2.7069999999999999</v>
      </c>
    </row>
    <row r="16" spans="1:11">
      <c r="A16" s="7">
        <v>41115.511944444443</v>
      </c>
      <c r="B16" s="4">
        <v>77.34</v>
      </c>
      <c r="C16" s="4">
        <v>6.0410000000000004</v>
      </c>
      <c r="D16" s="4">
        <v>9.5299999999999994</v>
      </c>
      <c r="E16" s="4">
        <v>1493</v>
      </c>
      <c r="F16" s="4">
        <v>2.7069999999999999</v>
      </c>
    </row>
    <row r="17" spans="1:6">
      <c r="A17" s="7">
        <v>41115.511990740742</v>
      </c>
      <c r="B17" s="4">
        <v>77.180000000000007</v>
      </c>
      <c r="C17" s="4">
        <v>7.9379999999999997</v>
      </c>
      <c r="D17" s="4">
        <v>9.52</v>
      </c>
      <c r="E17" s="4">
        <v>1494</v>
      </c>
      <c r="F17" s="4">
        <v>2.681</v>
      </c>
    </row>
    <row r="18" spans="1:6">
      <c r="A18" s="7">
        <v>41115.512037037035</v>
      </c>
      <c r="B18" s="4">
        <v>77.12</v>
      </c>
      <c r="C18" s="4">
        <v>9.7080000000000002</v>
      </c>
      <c r="D18" s="4">
        <v>9.52</v>
      </c>
      <c r="E18" s="4">
        <v>1494</v>
      </c>
      <c r="F18" s="4">
        <v>2.681</v>
      </c>
    </row>
    <row r="19" spans="1:6">
      <c r="A19" s="7">
        <v>41115.512083333335</v>
      </c>
      <c r="B19" s="4">
        <v>77.099999999999994</v>
      </c>
      <c r="C19" s="4">
        <v>9.9809999999999999</v>
      </c>
      <c r="D19" s="4">
        <v>9.5</v>
      </c>
      <c r="E19" s="4">
        <v>1494</v>
      </c>
      <c r="F19" s="4">
        <v>2.7069999999999999</v>
      </c>
    </row>
    <row r="20" spans="1:6">
      <c r="A20" s="7">
        <v>41115.512129629627</v>
      </c>
      <c r="B20" s="4">
        <v>77.08</v>
      </c>
      <c r="C20" s="4">
        <v>10.239000000000001</v>
      </c>
      <c r="D20" s="4">
        <v>9.49</v>
      </c>
      <c r="E20" s="4">
        <v>1494</v>
      </c>
      <c r="F20" s="4">
        <v>2.681</v>
      </c>
    </row>
    <row r="21" spans="1:6">
      <c r="A21" s="7">
        <v>41115.512175925927</v>
      </c>
      <c r="B21" s="4">
        <v>77.069999999999993</v>
      </c>
      <c r="C21" s="4">
        <v>10.196</v>
      </c>
      <c r="D21" s="4">
        <v>9.4700000000000006</v>
      </c>
      <c r="E21" s="4">
        <v>1495</v>
      </c>
      <c r="F21" s="4">
        <v>2.681</v>
      </c>
    </row>
    <row r="22" spans="1:6">
      <c r="A22" s="7">
        <v>41115.51222222222</v>
      </c>
      <c r="B22" s="4">
        <v>77.08</v>
      </c>
      <c r="C22" s="4">
        <v>10.119</v>
      </c>
      <c r="D22" s="4">
        <v>9.5299999999999994</v>
      </c>
      <c r="E22" s="4">
        <v>1494</v>
      </c>
      <c r="F22" s="4">
        <v>2.681</v>
      </c>
    </row>
    <row r="23" spans="1:6">
      <c r="A23" s="7">
        <v>41115.51226851852</v>
      </c>
      <c r="B23" s="4">
        <v>77.09</v>
      </c>
      <c r="C23" s="4">
        <v>9.891</v>
      </c>
      <c r="D23" s="4">
        <v>9.59</v>
      </c>
      <c r="E23" s="4">
        <v>1494</v>
      </c>
      <c r="F23" s="4">
        <v>2.681</v>
      </c>
    </row>
    <row r="24" spans="1:6">
      <c r="A24" s="7">
        <v>41115.512314814812</v>
      </c>
      <c r="B24" s="4">
        <v>77.08</v>
      </c>
      <c r="C24" s="4">
        <v>9.7439999999999998</v>
      </c>
      <c r="D24" s="4">
        <v>9.6300000000000008</v>
      </c>
      <c r="E24" s="4">
        <v>1494</v>
      </c>
      <c r="F24" s="4">
        <v>2.681</v>
      </c>
    </row>
    <row r="25" spans="1:6">
      <c r="A25" s="7">
        <v>41115.512361111112</v>
      </c>
      <c r="B25" s="4">
        <v>77.12</v>
      </c>
      <c r="C25" s="4">
        <v>9.4949999999999992</v>
      </c>
      <c r="D25" s="4">
        <v>9.7200000000000006</v>
      </c>
      <c r="E25" s="4">
        <v>1494</v>
      </c>
      <c r="F25" s="4">
        <v>2.681</v>
      </c>
    </row>
    <row r="26" spans="1:6">
      <c r="A26" s="7">
        <v>41115.512407407405</v>
      </c>
      <c r="B26" s="4">
        <v>77.13</v>
      </c>
      <c r="C26" s="4">
        <v>9.01</v>
      </c>
      <c r="D26" s="4">
        <v>10.09</v>
      </c>
      <c r="E26" s="4">
        <v>1494</v>
      </c>
      <c r="F26" s="4">
        <v>2.7069999999999999</v>
      </c>
    </row>
    <row r="27" spans="1:6">
      <c r="A27" s="7">
        <v>41115.512453703705</v>
      </c>
      <c r="B27" s="4">
        <v>77.14</v>
      </c>
      <c r="C27" s="4">
        <v>8.7899999999999991</v>
      </c>
      <c r="D27" s="4">
        <v>10.11</v>
      </c>
      <c r="E27" s="4">
        <v>1494</v>
      </c>
      <c r="F27" s="4">
        <v>2.681</v>
      </c>
    </row>
    <row r="28" spans="1:6">
      <c r="A28" s="7">
        <v>41115.512499999997</v>
      </c>
      <c r="B28" s="4">
        <v>77.17</v>
      </c>
      <c r="C28" s="4">
        <v>7.6859999999999999</v>
      </c>
      <c r="D28" s="4">
        <v>10.15</v>
      </c>
      <c r="E28" s="4">
        <v>1493</v>
      </c>
      <c r="F28" s="4">
        <v>2.681</v>
      </c>
    </row>
    <row r="29" spans="1:6">
      <c r="A29" s="7">
        <v>41115.512546296297</v>
      </c>
      <c r="B29" s="4">
        <v>77.2</v>
      </c>
      <c r="C29" s="4">
        <v>6.8150000000000004</v>
      </c>
      <c r="D29" s="4">
        <v>10.14</v>
      </c>
      <c r="E29" s="4">
        <v>1493</v>
      </c>
      <c r="F29" s="4">
        <v>2.7069999999999999</v>
      </c>
    </row>
    <row r="30" spans="1:6">
      <c r="A30" s="7">
        <v>41115.51258101852</v>
      </c>
      <c r="B30" s="4">
        <v>77.3</v>
      </c>
      <c r="C30" s="4">
        <v>6.3070000000000004</v>
      </c>
      <c r="D30" s="4">
        <v>10.130000000000001</v>
      </c>
      <c r="E30" s="4">
        <v>1493</v>
      </c>
      <c r="F30" s="4">
        <v>2.681</v>
      </c>
    </row>
    <row r="31" spans="1:6">
      <c r="A31" s="7">
        <v>41115.512627314813</v>
      </c>
      <c r="B31" s="4">
        <v>77.3</v>
      </c>
      <c r="C31" s="4">
        <v>5.899</v>
      </c>
      <c r="D31" s="4">
        <v>10.1</v>
      </c>
      <c r="E31" s="4">
        <v>1493</v>
      </c>
      <c r="F31" s="4">
        <v>2.7069999999999999</v>
      </c>
    </row>
    <row r="32" spans="1:6">
      <c r="A32" s="7">
        <v>41115.512673611112</v>
      </c>
      <c r="B32" s="4">
        <v>77.36</v>
      </c>
      <c r="C32" s="4">
        <v>6.0220000000000002</v>
      </c>
      <c r="D32" s="4">
        <v>10.1</v>
      </c>
      <c r="E32" s="4">
        <v>1492</v>
      </c>
      <c r="F32" s="4">
        <v>2.7069999999999999</v>
      </c>
    </row>
    <row r="33" spans="1:6">
      <c r="A33" s="7">
        <v>41115.512719907405</v>
      </c>
      <c r="B33" s="4">
        <v>77.55</v>
      </c>
      <c r="C33" s="4">
        <v>5.2610000000000001</v>
      </c>
      <c r="D33" s="4">
        <v>10.11</v>
      </c>
      <c r="E33" s="4">
        <v>1490</v>
      </c>
      <c r="F33" s="4">
        <v>2.7069999999999999</v>
      </c>
    </row>
    <row r="34" spans="1:6">
      <c r="A34" s="7">
        <v>41115.512766203705</v>
      </c>
      <c r="B34" s="4">
        <v>77.430000000000007</v>
      </c>
      <c r="C34" s="4">
        <v>5.3310000000000004</v>
      </c>
      <c r="D34" s="4">
        <v>10.16</v>
      </c>
      <c r="E34" s="4">
        <v>1495</v>
      </c>
      <c r="F34" s="4">
        <v>2.681</v>
      </c>
    </row>
    <row r="35" spans="1:6">
      <c r="A35" s="7">
        <v>41115.512812499997</v>
      </c>
      <c r="B35" s="4">
        <v>77.55</v>
      </c>
      <c r="C35" s="4">
        <v>5.0670000000000002</v>
      </c>
      <c r="D35" s="4">
        <v>10.39</v>
      </c>
      <c r="E35" s="4">
        <v>1492</v>
      </c>
      <c r="F35" s="4">
        <v>2.681</v>
      </c>
    </row>
    <row r="36" spans="1:6">
      <c r="A36" s="7">
        <v>41115.512858796297</v>
      </c>
      <c r="B36" s="4">
        <v>77.59</v>
      </c>
      <c r="C36" s="4">
        <v>5.0839999999999996</v>
      </c>
      <c r="D36" s="4">
        <v>10.33</v>
      </c>
      <c r="E36" s="4">
        <v>1494</v>
      </c>
      <c r="F36" s="4">
        <v>2.7069999999999999</v>
      </c>
    </row>
    <row r="37" spans="1:6">
      <c r="A37" s="7">
        <v>41115.51290509259</v>
      </c>
      <c r="B37" s="4">
        <v>77.5</v>
      </c>
      <c r="C37" s="4">
        <v>5.2009999999999996</v>
      </c>
      <c r="D37" s="4">
        <v>10.43</v>
      </c>
      <c r="E37" s="4">
        <v>1490</v>
      </c>
      <c r="F37" s="4">
        <v>2.681</v>
      </c>
    </row>
    <row r="38" spans="1:6">
      <c r="A38" s="7">
        <v>41115.51295138889</v>
      </c>
      <c r="B38" s="4">
        <v>77.28</v>
      </c>
      <c r="C38" s="4">
        <v>5.5179999999999998</v>
      </c>
      <c r="D38" s="4">
        <v>10.4</v>
      </c>
      <c r="E38" s="4">
        <v>1493</v>
      </c>
      <c r="F38" s="4">
        <v>2.7069999999999999</v>
      </c>
    </row>
    <row r="39" spans="1:6">
      <c r="A39" s="7">
        <v>41115.512997685182</v>
      </c>
      <c r="B39" s="4">
        <v>77.3</v>
      </c>
      <c r="C39" s="4">
        <v>5.9020000000000001</v>
      </c>
      <c r="D39" s="4">
        <v>10.35</v>
      </c>
      <c r="E39" s="4">
        <v>1491</v>
      </c>
      <c r="F39" s="4">
        <v>2.681</v>
      </c>
    </row>
    <row r="40" spans="1:6">
      <c r="A40" s="7">
        <v>41115.513043981482</v>
      </c>
      <c r="B40" s="4">
        <v>77.27</v>
      </c>
      <c r="C40" s="4">
        <v>6.0869999999999997</v>
      </c>
      <c r="D40" s="4">
        <v>10.34</v>
      </c>
      <c r="E40" s="4">
        <v>1494</v>
      </c>
      <c r="F40" s="4">
        <v>2.7069999999999999</v>
      </c>
    </row>
    <row r="41" spans="1:6">
      <c r="A41" s="7">
        <v>41115.513090277775</v>
      </c>
      <c r="B41" s="4">
        <v>77.3</v>
      </c>
      <c r="C41" s="4">
        <v>6.09</v>
      </c>
      <c r="D41" s="4">
        <v>10.33</v>
      </c>
      <c r="E41" s="4">
        <v>1493</v>
      </c>
      <c r="F41" s="4">
        <v>2.681</v>
      </c>
    </row>
    <row r="42" spans="1:6">
      <c r="A42" s="7">
        <v>41115.513136574074</v>
      </c>
      <c r="B42" s="4">
        <v>77.290000000000006</v>
      </c>
      <c r="C42" s="4">
        <v>6.0910000000000002</v>
      </c>
      <c r="D42" s="4">
        <v>10.32</v>
      </c>
      <c r="E42" s="4">
        <v>1493</v>
      </c>
      <c r="F42" s="4">
        <v>2.7069999999999999</v>
      </c>
    </row>
    <row r="43" spans="1:6">
      <c r="A43" s="7">
        <v>41115.513182870367</v>
      </c>
      <c r="B43" s="4">
        <v>77.28</v>
      </c>
      <c r="C43" s="4">
        <v>6.0780000000000003</v>
      </c>
      <c r="D43" s="4">
        <v>10.33</v>
      </c>
      <c r="E43" s="4">
        <v>1494</v>
      </c>
      <c r="F43" s="4">
        <v>2.681</v>
      </c>
    </row>
    <row r="44" spans="1:6">
      <c r="A44" s="7">
        <v>41115.513229166667</v>
      </c>
      <c r="B44" s="4">
        <v>77.28</v>
      </c>
      <c r="C44" s="4">
        <v>6.0960000000000001</v>
      </c>
      <c r="D44" s="4">
        <v>10.33</v>
      </c>
      <c r="E44" s="4">
        <v>1494</v>
      </c>
      <c r="F44" s="4">
        <v>2.681</v>
      </c>
    </row>
    <row r="45" spans="1:6">
      <c r="A45" s="7">
        <v>41115.513275462959</v>
      </c>
      <c r="B45" s="4">
        <v>77.3</v>
      </c>
      <c r="C45" s="4">
        <v>6.0970000000000004</v>
      </c>
      <c r="D45" s="4">
        <v>10.33</v>
      </c>
      <c r="E45" s="4">
        <v>1493</v>
      </c>
      <c r="F45" s="4">
        <v>2.681</v>
      </c>
    </row>
    <row r="46" spans="1:6">
      <c r="A46" s="7">
        <v>41115.513321759259</v>
      </c>
      <c r="B46" s="4">
        <v>77.3</v>
      </c>
      <c r="C46" s="4">
        <v>6.1319999999999997</v>
      </c>
      <c r="D46" s="4">
        <v>10.34</v>
      </c>
      <c r="E46" s="4">
        <v>1493</v>
      </c>
      <c r="F46" s="4">
        <v>2.7069999999999999</v>
      </c>
    </row>
    <row r="47" spans="1:6">
      <c r="A47" s="7">
        <v>41115.513356481482</v>
      </c>
      <c r="B47" s="4">
        <v>77.25</v>
      </c>
      <c r="C47" s="4">
        <v>6.1840000000000002</v>
      </c>
      <c r="D47" s="4">
        <v>10.34</v>
      </c>
      <c r="E47" s="4">
        <v>1495</v>
      </c>
      <c r="F47" s="4">
        <v>2.7069999999999999</v>
      </c>
    </row>
    <row r="48" spans="1:6">
      <c r="A48" s="7">
        <v>41115.513402777775</v>
      </c>
      <c r="B48" s="4">
        <v>77.260000000000005</v>
      </c>
      <c r="C48" s="4">
        <v>6.202</v>
      </c>
      <c r="D48" s="4">
        <v>10.28</v>
      </c>
      <c r="E48" s="4">
        <v>1494</v>
      </c>
      <c r="F48" s="4">
        <v>2.681</v>
      </c>
    </row>
    <row r="49" spans="1:6">
      <c r="A49" s="7">
        <v>41115.513449074075</v>
      </c>
      <c r="B49" s="4">
        <v>77.27</v>
      </c>
      <c r="C49" s="4">
        <v>6.3869999999999996</v>
      </c>
      <c r="D49" s="4">
        <v>10.29</v>
      </c>
      <c r="E49" s="4">
        <v>1493</v>
      </c>
      <c r="F49" s="4">
        <v>2.681</v>
      </c>
    </row>
    <row r="50" spans="1:6">
      <c r="A50" s="7">
        <v>41115.513495370367</v>
      </c>
      <c r="B50" s="4">
        <v>77.239999999999995</v>
      </c>
      <c r="C50" s="4">
        <v>6.6050000000000004</v>
      </c>
      <c r="D50" s="4">
        <v>10.28</v>
      </c>
      <c r="E50" s="4">
        <v>1494</v>
      </c>
      <c r="F50" s="4">
        <v>2.681</v>
      </c>
    </row>
    <row r="51" spans="1:6">
      <c r="A51" s="7">
        <v>41115.513541666667</v>
      </c>
      <c r="B51" s="4">
        <v>77.27</v>
      </c>
      <c r="C51" s="4">
        <v>6.14</v>
      </c>
      <c r="D51" s="4">
        <v>10.16</v>
      </c>
      <c r="E51" s="4">
        <v>1494</v>
      </c>
      <c r="F51" s="4">
        <v>2.681</v>
      </c>
    </row>
    <row r="52" spans="1:6">
      <c r="A52" s="7">
        <v>41115.51358796296</v>
      </c>
      <c r="B52" s="4">
        <v>77.31</v>
      </c>
      <c r="C52" s="4">
        <v>5.2590000000000003</v>
      </c>
      <c r="D52" s="4">
        <v>10.119999999999999</v>
      </c>
      <c r="E52" s="4">
        <v>1494</v>
      </c>
      <c r="F52" s="4">
        <v>2.681</v>
      </c>
    </row>
    <row r="53" spans="1:6">
      <c r="A53" s="7">
        <v>41115.51363425926</v>
      </c>
      <c r="B53" s="4">
        <v>77.680000000000007</v>
      </c>
      <c r="C53" s="4">
        <v>4.3280000000000003</v>
      </c>
      <c r="D53" s="4">
        <v>10.02</v>
      </c>
      <c r="E53" s="4">
        <v>1497</v>
      </c>
      <c r="F53" s="4">
        <v>2.7069999999999999</v>
      </c>
    </row>
    <row r="54" spans="1:6">
      <c r="A54" s="7">
        <v>41115.513680555552</v>
      </c>
      <c r="B54" s="4">
        <v>78.55</v>
      </c>
      <c r="C54" s="4">
        <v>3.2789999999999999</v>
      </c>
      <c r="D54" s="4">
        <v>10</v>
      </c>
      <c r="E54" s="4">
        <v>1503</v>
      </c>
      <c r="F54" s="4">
        <v>2.7069999999999999</v>
      </c>
    </row>
    <row r="55" spans="1:6">
      <c r="A55" s="7">
        <v>41115.513726851852</v>
      </c>
      <c r="B55" s="4">
        <v>79.27</v>
      </c>
      <c r="C55" s="4">
        <v>2.8079999999999998</v>
      </c>
      <c r="D55" s="4">
        <v>9.99</v>
      </c>
      <c r="E55" s="4">
        <v>1498</v>
      </c>
      <c r="F55" s="4">
        <v>2.7069999999999999</v>
      </c>
    </row>
    <row r="56" spans="1:6">
      <c r="A56" s="7">
        <v>41115.513773148145</v>
      </c>
      <c r="B56" s="4">
        <v>79.77</v>
      </c>
      <c r="C56" s="4">
        <v>2.6459999999999999</v>
      </c>
      <c r="D56" s="4">
        <v>9.9700000000000006</v>
      </c>
      <c r="E56" s="4">
        <v>1495</v>
      </c>
      <c r="F56" s="4">
        <v>2.681</v>
      </c>
    </row>
    <row r="57" spans="1:6">
      <c r="A57" s="7">
        <v>41115.513819444444</v>
      </c>
      <c r="B57" s="4">
        <v>80.11</v>
      </c>
      <c r="C57" s="4">
        <v>2.226</v>
      </c>
      <c r="D57" s="4">
        <v>9.9499999999999993</v>
      </c>
      <c r="E57" s="4">
        <v>1495</v>
      </c>
      <c r="F57" s="4">
        <v>2.681</v>
      </c>
    </row>
    <row r="58" spans="1:6">
      <c r="A58" s="7">
        <v>41115.513865740744</v>
      </c>
      <c r="B58" s="4">
        <v>80.17</v>
      </c>
      <c r="C58" s="4">
        <v>0.56999999999999995</v>
      </c>
      <c r="D58" s="4">
        <v>9.99</v>
      </c>
      <c r="E58" s="4">
        <v>1505</v>
      </c>
      <c r="F58" s="4">
        <v>2.681</v>
      </c>
    </row>
    <row r="59" spans="1:6">
      <c r="A59" s="7">
        <v>41115.513912037037</v>
      </c>
      <c r="B59" s="4">
        <v>80.69</v>
      </c>
      <c r="C59" s="4">
        <v>0.80800000000000005</v>
      </c>
      <c r="D59" s="4">
        <v>10.28</v>
      </c>
      <c r="E59" s="4">
        <v>1496</v>
      </c>
      <c r="F59" s="4">
        <v>2.681</v>
      </c>
    </row>
    <row r="60" spans="1:6">
      <c r="A60" s="7">
        <v>41115.513958333337</v>
      </c>
      <c r="B60" s="4">
        <v>80.66</v>
      </c>
      <c r="C60" s="4">
        <v>0.77500000000000002</v>
      </c>
      <c r="D60" s="4">
        <v>10.26</v>
      </c>
      <c r="E60" s="4">
        <v>1497</v>
      </c>
      <c r="F60" s="4">
        <v>2.681</v>
      </c>
    </row>
    <row r="61" spans="1:6">
      <c r="A61" s="7">
        <v>41115.514004629629</v>
      </c>
      <c r="B61" s="4">
        <v>80.62</v>
      </c>
      <c r="C61" s="4">
        <v>1.0780000000000001</v>
      </c>
      <c r="D61" s="4">
        <v>10.25</v>
      </c>
      <c r="E61" s="4">
        <v>1496</v>
      </c>
      <c r="F61" s="4">
        <v>2.681</v>
      </c>
    </row>
    <row r="62" spans="1:6">
      <c r="A62" s="7">
        <v>41115.514050925929</v>
      </c>
      <c r="B62" s="4">
        <v>79.39</v>
      </c>
      <c r="C62" s="4">
        <v>3.1469999999999998</v>
      </c>
      <c r="D62" s="4">
        <v>10.25</v>
      </c>
      <c r="E62" s="4">
        <v>1492</v>
      </c>
      <c r="F62" s="4">
        <v>2.681</v>
      </c>
    </row>
    <row r="63" spans="1:6">
      <c r="A63" s="7">
        <v>41115.514097222222</v>
      </c>
      <c r="B63" s="4">
        <v>78.22</v>
      </c>
      <c r="C63" s="4">
        <v>4.7220000000000004</v>
      </c>
      <c r="D63" s="4">
        <v>10.24</v>
      </c>
      <c r="E63" s="4">
        <v>1484</v>
      </c>
      <c r="F63" s="4">
        <v>2.681</v>
      </c>
    </row>
    <row r="64" spans="1:6">
      <c r="A64" s="7">
        <v>41115.514131944445</v>
      </c>
      <c r="B64" s="4">
        <v>77.55</v>
      </c>
      <c r="C64" s="4">
        <v>6.2119999999999997</v>
      </c>
      <c r="D64" s="4">
        <v>9.93</v>
      </c>
      <c r="E64" s="4">
        <v>1491</v>
      </c>
      <c r="F64" s="4">
        <v>2.681</v>
      </c>
    </row>
    <row r="65" spans="1:6">
      <c r="A65" s="7">
        <v>41115.514178240737</v>
      </c>
      <c r="B65" s="4">
        <v>77.38</v>
      </c>
      <c r="C65" s="4">
        <v>7.3310000000000004</v>
      </c>
      <c r="D65" s="4">
        <v>9.8800000000000008</v>
      </c>
      <c r="E65" s="4">
        <v>1493</v>
      </c>
      <c r="F65" s="4">
        <v>2.681</v>
      </c>
    </row>
    <row r="66" spans="1:6">
      <c r="A66" s="7">
        <v>41115.514224537037</v>
      </c>
      <c r="B66" s="4">
        <v>77.37</v>
      </c>
      <c r="C66" s="4">
        <v>7.44</v>
      </c>
      <c r="D66" s="4">
        <v>9.81</v>
      </c>
      <c r="E66" s="4">
        <v>1494</v>
      </c>
      <c r="F66" s="4">
        <v>2.681</v>
      </c>
    </row>
    <row r="67" spans="1:6">
      <c r="A67" s="7">
        <v>41115.514270833337</v>
      </c>
      <c r="B67" s="4">
        <v>77.34</v>
      </c>
      <c r="C67" s="4">
        <v>7.3869999999999996</v>
      </c>
      <c r="D67" s="4">
        <v>10.130000000000001</v>
      </c>
      <c r="E67" s="4">
        <v>1494</v>
      </c>
      <c r="F67" s="4">
        <v>2.681</v>
      </c>
    </row>
    <row r="68" spans="1:6">
      <c r="A68" s="7">
        <v>41115.514317129629</v>
      </c>
      <c r="B68" s="4">
        <v>77.33</v>
      </c>
      <c r="C68" s="4">
        <v>7.3849999999999998</v>
      </c>
      <c r="D68" s="4">
        <v>10.16</v>
      </c>
      <c r="E68" s="4">
        <v>1494</v>
      </c>
      <c r="F68" s="4">
        <v>2.681</v>
      </c>
    </row>
    <row r="69" spans="1:6">
      <c r="A69" s="7">
        <v>41115.514363425929</v>
      </c>
      <c r="B69" s="4">
        <v>77.34</v>
      </c>
      <c r="C69" s="4">
        <v>7.3979999999999997</v>
      </c>
      <c r="D69" s="4">
        <v>10.220000000000001</v>
      </c>
      <c r="E69" s="4">
        <v>1494</v>
      </c>
      <c r="F69" s="4">
        <v>2.681</v>
      </c>
    </row>
    <row r="70" spans="1:6">
      <c r="A70" s="7">
        <v>41115.514409722222</v>
      </c>
      <c r="B70" s="4">
        <v>77.33</v>
      </c>
      <c r="C70" s="4">
        <v>7.3940000000000001</v>
      </c>
      <c r="D70" s="4">
        <v>10.23</v>
      </c>
      <c r="E70" s="4">
        <v>1494</v>
      </c>
      <c r="F70" s="4">
        <v>2.681</v>
      </c>
    </row>
    <row r="71" spans="1:6">
      <c r="A71" s="7">
        <v>41115.514456018522</v>
      </c>
      <c r="B71" s="4">
        <v>77.34</v>
      </c>
      <c r="C71" s="4">
        <v>7.3710000000000004</v>
      </c>
      <c r="D71" s="4">
        <v>10.25</v>
      </c>
      <c r="E71" s="4">
        <v>1487</v>
      </c>
      <c r="F71" s="4">
        <v>2.681</v>
      </c>
    </row>
    <row r="72" spans="1:6">
      <c r="A72" s="7">
        <v>41115.514502314814</v>
      </c>
      <c r="B72" s="4">
        <v>77.31</v>
      </c>
      <c r="C72" s="4">
        <v>7.399</v>
      </c>
      <c r="D72" s="4">
        <v>10.25</v>
      </c>
      <c r="E72" s="4">
        <v>1485</v>
      </c>
      <c r="F72" s="4">
        <v>2.6549999999999998</v>
      </c>
    </row>
    <row r="73" spans="1:6">
      <c r="A73" s="7">
        <v>41115.514548611114</v>
      </c>
      <c r="B73" s="4">
        <v>77.319999999999993</v>
      </c>
      <c r="C73" s="4">
        <v>7.46</v>
      </c>
      <c r="D73" s="4">
        <v>10.210000000000001</v>
      </c>
      <c r="E73" s="4">
        <v>1492</v>
      </c>
      <c r="F73" s="4">
        <v>2.681</v>
      </c>
    </row>
    <row r="74" spans="1:6">
      <c r="A74" s="7">
        <v>41115.514594907407</v>
      </c>
      <c r="B74" s="4">
        <v>77.3</v>
      </c>
      <c r="C74" s="4">
        <v>7.3540000000000001</v>
      </c>
      <c r="D74" s="4">
        <v>10.19</v>
      </c>
      <c r="E74" s="4">
        <v>1490</v>
      </c>
      <c r="F74" s="4">
        <v>2.7069999999999999</v>
      </c>
    </row>
    <row r="75" spans="1:6">
      <c r="A75" s="7">
        <v>41115.514641203707</v>
      </c>
      <c r="B75" s="4">
        <v>77.28</v>
      </c>
      <c r="C75" s="4">
        <v>5.45</v>
      </c>
      <c r="D75" s="4">
        <v>10.17</v>
      </c>
      <c r="E75" s="4">
        <v>1495</v>
      </c>
      <c r="F75" s="4">
        <v>2.681</v>
      </c>
    </row>
    <row r="76" spans="1:6">
      <c r="A76" s="15">
        <v>41115.514687499999</v>
      </c>
      <c r="B76" s="13">
        <v>79.44</v>
      </c>
      <c r="C76" s="13">
        <v>1.6E-2</v>
      </c>
      <c r="D76" s="13">
        <v>10.27</v>
      </c>
      <c r="E76" s="13">
        <v>5.65</v>
      </c>
      <c r="F76" s="13">
        <v>2.681</v>
      </c>
    </row>
    <row r="77" spans="1:6">
      <c r="A77" s="15">
        <v>41115.514733796299</v>
      </c>
      <c r="B77" s="13">
        <v>79.48</v>
      </c>
      <c r="C77" s="13">
        <v>-0.16200000000000001</v>
      </c>
      <c r="D77" s="13">
        <v>10.11</v>
      </c>
      <c r="E77" s="13">
        <v>1.843</v>
      </c>
      <c r="F77" s="13">
        <v>2.681</v>
      </c>
    </row>
    <row r="78" spans="1:6">
      <c r="A78" s="15">
        <v>41115.514780092592</v>
      </c>
      <c r="B78" s="13">
        <v>76.260000000000005</v>
      </c>
      <c r="C78" s="13">
        <v>-0.153</v>
      </c>
      <c r="D78" s="13">
        <v>10.050000000000001</v>
      </c>
      <c r="E78" s="13">
        <v>1.2969999999999999</v>
      </c>
      <c r="F78" s="13">
        <v>2.681</v>
      </c>
    </row>
    <row r="79" spans="1:6">
      <c r="A79" s="15">
        <v>41115.514826388891</v>
      </c>
      <c r="B79" s="13">
        <v>74.28</v>
      </c>
      <c r="C79" s="13">
        <v>-0.14499999999999999</v>
      </c>
      <c r="D79" s="13">
        <v>10.029999999999999</v>
      </c>
      <c r="E79" s="13">
        <v>1.325</v>
      </c>
      <c r="F79" s="13">
        <v>2.7069999999999999</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dimension ref="A1:K65"/>
  <sheetViews>
    <sheetView topLeftCell="H1" workbookViewId="0">
      <selection activeCell="C1" sqref="C1:J2"/>
    </sheetView>
  </sheetViews>
  <sheetFormatPr defaultRowHeight="15"/>
  <cols>
    <col min="1" max="5" width="18.140625" style="4" customWidth="1"/>
    <col min="6" max="6" width="20.140625" style="4" customWidth="1"/>
    <col min="7" max="7" width="19.42578125" style="4" customWidth="1"/>
    <col min="8" max="8" width="12" style="4" customWidth="1"/>
    <col min="9" max="9" width="11.5703125" style="4" customWidth="1"/>
    <col min="10" max="10" width="15.5703125" style="4" customWidth="1"/>
    <col min="11" max="16384" width="9.140625" style="4"/>
  </cols>
  <sheetData>
    <row r="1" spans="1:11" ht="45" customHeight="1">
      <c r="A1" s="4" t="s">
        <v>101</v>
      </c>
      <c r="B1" s="4" t="s">
        <v>157</v>
      </c>
      <c r="C1" s="9" t="s">
        <v>237</v>
      </c>
      <c r="D1" s="9" t="s">
        <v>236</v>
      </c>
      <c r="E1" s="9" t="s">
        <v>228</v>
      </c>
      <c r="F1" s="9" t="s">
        <v>229</v>
      </c>
      <c r="G1" s="9" t="s">
        <v>230</v>
      </c>
      <c r="H1" s="9" t="s">
        <v>242</v>
      </c>
      <c r="I1" s="9" t="s">
        <v>243</v>
      </c>
      <c r="J1" s="9" t="s">
        <v>231</v>
      </c>
      <c r="K1" s="9" t="s">
        <v>232</v>
      </c>
    </row>
    <row r="2" spans="1:11">
      <c r="A2" s="4" t="s">
        <v>103</v>
      </c>
      <c r="B2" s="7">
        <v>41115.497986111113</v>
      </c>
      <c r="C2" s="5">
        <v>41115</v>
      </c>
      <c r="D2" s="14">
        <v>0.49798611111111107</v>
      </c>
      <c r="E2" s="4">
        <f>MAX(B15:B63)-MIN(B15:B63)</f>
        <v>3.6000000000000085</v>
      </c>
      <c r="F2" s="4">
        <f>MAX(C15:C63)-MIN(C15:C63)</f>
        <v>8.077</v>
      </c>
      <c r="G2" s="4">
        <f>MAX(E15:E63)-MIN(E15:E63)</f>
        <v>115</v>
      </c>
      <c r="H2" s="4">
        <f>MAX(B15:B63)</f>
        <v>79.92</v>
      </c>
      <c r="I2" s="4">
        <f>MIN(B15:B63)</f>
        <v>76.319999999999993</v>
      </c>
      <c r="J2" s="13"/>
    </row>
    <row r="3" spans="1:11">
      <c r="A3" s="4" t="s">
        <v>146</v>
      </c>
      <c r="B3" s="7">
        <v>41115.497986111113</v>
      </c>
    </row>
    <row r="4" spans="1:11">
      <c r="A4" s="4" t="s">
        <v>104</v>
      </c>
      <c r="B4" s="7">
        <v>41115.497986111113</v>
      </c>
    </row>
    <row r="7" spans="1:11">
      <c r="A7" s="4" t="s">
        <v>145</v>
      </c>
      <c r="B7" s="4" t="s">
        <v>144</v>
      </c>
      <c r="C7" s="4" t="s">
        <v>143</v>
      </c>
      <c r="D7" s="4" t="s">
        <v>124</v>
      </c>
      <c r="E7" s="4" t="s">
        <v>142</v>
      </c>
      <c r="F7" s="4" t="s">
        <v>141</v>
      </c>
    </row>
    <row r="8" spans="1:11">
      <c r="A8" s="15">
        <v>41115.499768518515</v>
      </c>
      <c r="B8" s="13">
        <v>79.73</v>
      </c>
      <c r="C8" s="13">
        <v>-0.504</v>
      </c>
      <c r="D8" s="13">
        <v>6.23</v>
      </c>
      <c r="E8" s="13">
        <v>88.6</v>
      </c>
      <c r="F8" s="13">
        <v>2.7069999999999999</v>
      </c>
    </row>
    <row r="9" spans="1:11">
      <c r="A9" s="15">
        <v>41115.499814814815</v>
      </c>
      <c r="B9" s="13">
        <v>79.73</v>
      </c>
      <c r="C9" s="13">
        <v>-0.497</v>
      </c>
      <c r="D9" s="13">
        <v>6.29</v>
      </c>
      <c r="E9" s="13">
        <v>88.49</v>
      </c>
      <c r="F9" s="13">
        <v>2.7069999999999999</v>
      </c>
    </row>
    <row r="10" spans="1:11">
      <c r="A10" s="15">
        <v>41115.499861111108</v>
      </c>
      <c r="B10" s="13">
        <v>79.7</v>
      </c>
      <c r="C10" s="13">
        <v>-0.50700000000000001</v>
      </c>
      <c r="D10" s="13">
        <v>6.26</v>
      </c>
      <c r="E10" s="13">
        <v>88.56</v>
      </c>
      <c r="F10" s="13">
        <v>2.7069999999999999</v>
      </c>
    </row>
    <row r="11" spans="1:11">
      <c r="A11" s="15">
        <v>41115.499907407408</v>
      </c>
      <c r="B11" s="13">
        <v>79.63</v>
      </c>
      <c r="C11" s="13">
        <v>-0.5</v>
      </c>
      <c r="D11" s="13">
        <v>6.27</v>
      </c>
      <c r="E11" s="13">
        <v>88.41</v>
      </c>
      <c r="F11" s="13">
        <v>2.7069999999999999</v>
      </c>
    </row>
    <row r="12" spans="1:11">
      <c r="A12" s="15">
        <v>41115.4999537037</v>
      </c>
      <c r="B12" s="13">
        <v>79.56</v>
      </c>
      <c r="C12" s="13">
        <v>-0.49299999999999999</v>
      </c>
      <c r="D12" s="13">
        <v>6.27</v>
      </c>
      <c r="E12" s="13">
        <v>88.44</v>
      </c>
      <c r="F12" s="13">
        <v>2.681</v>
      </c>
    </row>
    <row r="13" spans="1:11">
      <c r="A13" s="15">
        <v>41115.5</v>
      </c>
      <c r="B13" s="13">
        <v>79.53</v>
      </c>
      <c r="C13" s="13">
        <v>-0.504</v>
      </c>
      <c r="D13" s="13">
        <v>6.15</v>
      </c>
      <c r="E13" s="13">
        <v>88.25</v>
      </c>
      <c r="F13" s="13">
        <v>2.681</v>
      </c>
    </row>
    <row r="14" spans="1:11">
      <c r="A14" s="15">
        <v>41115.5000462963</v>
      </c>
      <c r="B14" s="13">
        <v>79.459999999999994</v>
      </c>
      <c r="C14" s="13">
        <v>-0.498</v>
      </c>
      <c r="D14" s="13">
        <v>6.12</v>
      </c>
      <c r="E14" s="13">
        <v>88.41</v>
      </c>
      <c r="F14" s="13">
        <v>2.7069999999999999</v>
      </c>
    </row>
    <row r="15" spans="1:11">
      <c r="A15" s="7">
        <v>41115.500092592592</v>
      </c>
      <c r="B15" s="4">
        <v>79.58</v>
      </c>
      <c r="C15" s="4">
        <v>9.2999999999999999E-2</v>
      </c>
      <c r="D15" s="4">
        <v>7.61</v>
      </c>
      <c r="E15" s="4">
        <v>1509</v>
      </c>
      <c r="F15" s="4">
        <v>2.681</v>
      </c>
    </row>
    <row r="16" spans="1:11">
      <c r="A16" s="7">
        <v>41115.500138888892</v>
      </c>
      <c r="B16" s="4">
        <v>79.900000000000006</v>
      </c>
      <c r="C16" s="4">
        <v>7.8E-2</v>
      </c>
      <c r="D16" s="4">
        <v>7.98</v>
      </c>
      <c r="E16" s="4">
        <v>1505</v>
      </c>
      <c r="F16" s="4">
        <v>2.681</v>
      </c>
    </row>
    <row r="17" spans="1:6">
      <c r="A17" s="7">
        <v>41115.500173611108</v>
      </c>
      <c r="B17" s="4">
        <v>79.92</v>
      </c>
      <c r="C17" s="4">
        <v>0.115</v>
      </c>
      <c r="D17" s="4">
        <v>8.11</v>
      </c>
      <c r="E17" s="4">
        <v>1502</v>
      </c>
      <c r="F17" s="4">
        <v>2.681</v>
      </c>
    </row>
    <row r="18" spans="1:6">
      <c r="A18" s="7">
        <v>41115.500219907408</v>
      </c>
      <c r="B18" s="4">
        <v>79.88</v>
      </c>
      <c r="C18" s="4">
        <v>0.54200000000000004</v>
      </c>
      <c r="D18" s="4">
        <v>8.19</v>
      </c>
      <c r="E18" s="4">
        <v>1493</v>
      </c>
      <c r="F18" s="4">
        <v>2.681</v>
      </c>
    </row>
    <row r="19" spans="1:6">
      <c r="A19" s="7">
        <v>41115.5002662037</v>
      </c>
      <c r="B19" s="4">
        <v>78.150000000000006</v>
      </c>
      <c r="C19" s="4">
        <v>2.4780000000000002</v>
      </c>
      <c r="D19" s="4">
        <v>8.19</v>
      </c>
      <c r="E19" s="4">
        <v>1493</v>
      </c>
      <c r="F19" s="4">
        <v>2.681</v>
      </c>
    </row>
    <row r="20" spans="1:6">
      <c r="A20" s="7">
        <v>41115.5003125</v>
      </c>
      <c r="B20" s="4">
        <v>77.73</v>
      </c>
      <c r="C20" s="4">
        <v>3.7</v>
      </c>
      <c r="D20" s="4">
        <v>8.16</v>
      </c>
      <c r="E20" s="4">
        <v>1496</v>
      </c>
      <c r="F20" s="4">
        <v>2.681</v>
      </c>
    </row>
    <row r="21" spans="1:6">
      <c r="A21" s="7">
        <v>41115.500358796293</v>
      </c>
      <c r="B21" s="4">
        <v>77.430000000000007</v>
      </c>
      <c r="C21" s="4">
        <v>5.3129999999999997</v>
      </c>
      <c r="D21" s="4">
        <v>8.1300000000000008</v>
      </c>
      <c r="E21" s="4">
        <v>1480</v>
      </c>
      <c r="F21" s="4">
        <v>2.7069999999999999</v>
      </c>
    </row>
    <row r="22" spans="1:6">
      <c r="A22" s="7">
        <v>41115.500405092593</v>
      </c>
      <c r="B22" s="4">
        <v>76.75</v>
      </c>
      <c r="C22" s="4">
        <v>6.15</v>
      </c>
      <c r="D22" s="4">
        <v>8.07</v>
      </c>
      <c r="E22" s="4">
        <v>1485</v>
      </c>
      <c r="F22" s="4">
        <v>2.681</v>
      </c>
    </row>
    <row r="23" spans="1:6">
      <c r="A23" s="7">
        <v>41115.500451388885</v>
      </c>
      <c r="B23" s="4">
        <v>76.67</v>
      </c>
      <c r="C23" s="4">
        <v>7.8460000000000001</v>
      </c>
      <c r="D23" s="4">
        <v>8.0299999999999994</v>
      </c>
      <c r="E23" s="4">
        <v>1485</v>
      </c>
      <c r="F23" s="4">
        <v>2.7069999999999999</v>
      </c>
    </row>
    <row r="24" spans="1:6">
      <c r="A24" s="7">
        <v>41115.500497685185</v>
      </c>
      <c r="B24" s="4">
        <v>76.66</v>
      </c>
      <c r="C24" s="4">
        <v>8.0489999999999995</v>
      </c>
      <c r="D24" s="4">
        <v>7.76</v>
      </c>
      <c r="E24" s="4">
        <v>1488</v>
      </c>
      <c r="F24" s="4">
        <v>2.6549999999999998</v>
      </c>
    </row>
    <row r="25" spans="1:6">
      <c r="A25" s="7">
        <v>41115.500543981485</v>
      </c>
      <c r="B25" s="4">
        <v>76.67</v>
      </c>
      <c r="C25" s="4">
        <v>8.0879999999999992</v>
      </c>
      <c r="D25" s="4">
        <v>8.6</v>
      </c>
      <c r="E25" s="4">
        <v>1488</v>
      </c>
      <c r="F25" s="4">
        <v>2.6549999999999998</v>
      </c>
    </row>
    <row r="26" spans="1:6">
      <c r="A26" s="7">
        <v>41115.500590277778</v>
      </c>
      <c r="B26" s="4">
        <v>76.59</v>
      </c>
      <c r="C26" s="4">
        <v>8.0980000000000008</v>
      </c>
      <c r="D26" s="4">
        <v>8.57</v>
      </c>
      <c r="E26" s="4">
        <v>1489</v>
      </c>
      <c r="F26" s="4">
        <v>2.681</v>
      </c>
    </row>
    <row r="27" spans="1:6">
      <c r="A27" s="7">
        <v>41115.500636574077</v>
      </c>
      <c r="B27" s="4">
        <v>76.56</v>
      </c>
      <c r="C27" s="4">
        <v>8.1069999999999993</v>
      </c>
      <c r="D27" s="4">
        <v>8.44</v>
      </c>
      <c r="E27" s="4">
        <v>1490</v>
      </c>
      <c r="F27" s="4">
        <v>2.681</v>
      </c>
    </row>
    <row r="28" spans="1:6">
      <c r="A28" s="7">
        <v>41115.50068287037</v>
      </c>
      <c r="B28" s="4">
        <v>76.55</v>
      </c>
      <c r="C28" s="4">
        <v>8.1159999999999997</v>
      </c>
      <c r="D28" s="4">
        <v>8.43</v>
      </c>
      <c r="E28" s="4">
        <v>1490</v>
      </c>
      <c r="F28" s="4">
        <v>2.681</v>
      </c>
    </row>
    <row r="29" spans="1:6">
      <c r="A29" s="7">
        <v>41115.50072916667</v>
      </c>
      <c r="B29" s="4">
        <v>76.53</v>
      </c>
      <c r="C29" s="4">
        <v>8.125</v>
      </c>
      <c r="D29" s="4">
        <v>8.4</v>
      </c>
      <c r="E29" s="4">
        <v>1490</v>
      </c>
      <c r="F29" s="4">
        <v>2.7069999999999999</v>
      </c>
    </row>
    <row r="30" spans="1:6">
      <c r="A30" s="7">
        <v>41115.500775462962</v>
      </c>
      <c r="B30" s="4">
        <v>76.52</v>
      </c>
      <c r="C30" s="4">
        <v>8.1329999999999991</v>
      </c>
      <c r="D30" s="4">
        <v>8.4</v>
      </c>
      <c r="E30" s="4">
        <v>1489</v>
      </c>
      <c r="F30" s="4">
        <v>2.681</v>
      </c>
    </row>
    <row r="31" spans="1:6">
      <c r="A31" s="7">
        <v>41115.500821759262</v>
      </c>
      <c r="B31" s="4">
        <v>76.52</v>
      </c>
      <c r="C31" s="4">
        <v>8.141</v>
      </c>
      <c r="D31" s="4">
        <v>8.39</v>
      </c>
      <c r="E31" s="4">
        <v>1490</v>
      </c>
      <c r="F31" s="4">
        <v>2.681</v>
      </c>
    </row>
    <row r="32" spans="1:6">
      <c r="A32" s="7">
        <v>41115.500868055555</v>
      </c>
      <c r="B32" s="4">
        <v>76.52</v>
      </c>
      <c r="C32" s="4">
        <v>8.1479999999999997</v>
      </c>
      <c r="D32" s="4">
        <v>8.4</v>
      </c>
      <c r="E32" s="4">
        <v>1490</v>
      </c>
      <c r="F32" s="4">
        <v>2.681</v>
      </c>
    </row>
    <row r="33" spans="1:6">
      <c r="A33" s="7">
        <v>41115.500914351855</v>
      </c>
      <c r="B33" s="4">
        <v>76.5</v>
      </c>
      <c r="C33" s="4">
        <v>8.1549999999999994</v>
      </c>
      <c r="D33" s="4">
        <v>8.41</v>
      </c>
      <c r="E33" s="4">
        <v>1491</v>
      </c>
      <c r="F33" s="4">
        <v>2.681</v>
      </c>
    </row>
    <row r="34" spans="1:6">
      <c r="A34" s="7">
        <v>41115.500949074078</v>
      </c>
      <c r="B34" s="4">
        <v>76.62</v>
      </c>
      <c r="C34" s="4">
        <v>8.077</v>
      </c>
      <c r="D34" s="4">
        <v>8.41</v>
      </c>
      <c r="E34" s="4">
        <v>1464</v>
      </c>
      <c r="F34" s="4">
        <v>2.681</v>
      </c>
    </row>
    <row r="35" spans="1:6">
      <c r="A35" s="7">
        <v>41115.50099537037</v>
      </c>
      <c r="B35" s="4">
        <v>76.55</v>
      </c>
      <c r="C35" s="4">
        <v>7.9340000000000002</v>
      </c>
      <c r="D35" s="4">
        <v>8.41</v>
      </c>
      <c r="E35" s="4">
        <v>1483</v>
      </c>
      <c r="F35" s="4">
        <v>2.681</v>
      </c>
    </row>
    <row r="36" spans="1:6">
      <c r="A36" s="7">
        <v>41115.50104166667</v>
      </c>
      <c r="B36" s="4">
        <v>76.540000000000006</v>
      </c>
      <c r="C36" s="4">
        <v>8.09</v>
      </c>
      <c r="D36" s="4">
        <v>8.4700000000000006</v>
      </c>
      <c r="E36" s="4">
        <v>1455</v>
      </c>
      <c r="F36" s="4">
        <v>2.681</v>
      </c>
    </row>
    <row r="37" spans="1:6">
      <c r="A37" s="7">
        <v>41115.501087962963</v>
      </c>
      <c r="B37" s="4">
        <v>76.52</v>
      </c>
      <c r="C37" s="4">
        <v>8.0969999999999995</v>
      </c>
      <c r="D37" s="4">
        <v>8.48</v>
      </c>
      <c r="E37" s="4">
        <v>1454</v>
      </c>
      <c r="F37" s="4">
        <v>2.7069999999999999</v>
      </c>
    </row>
    <row r="38" spans="1:6">
      <c r="A38" s="7">
        <v>41115.501134259262</v>
      </c>
      <c r="B38" s="4">
        <v>76.52</v>
      </c>
      <c r="C38" s="4">
        <v>8.0850000000000009</v>
      </c>
      <c r="D38" s="4">
        <v>8.5</v>
      </c>
      <c r="E38" s="4">
        <v>1452</v>
      </c>
      <c r="F38" s="4">
        <v>2.681</v>
      </c>
    </row>
    <row r="39" spans="1:6">
      <c r="A39" s="7">
        <v>41115.501180555555</v>
      </c>
      <c r="B39" s="4">
        <v>76.510000000000005</v>
      </c>
      <c r="C39" s="4">
        <v>8.09</v>
      </c>
      <c r="D39" s="4">
        <v>8.52</v>
      </c>
      <c r="E39" s="4">
        <v>1451</v>
      </c>
      <c r="F39" s="4">
        <v>2.7069999999999999</v>
      </c>
    </row>
    <row r="40" spans="1:6">
      <c r="A40" s="7">
        <v>41115.501226851855</v>
      </c>
      <c r="B40" s="4">
        <v>76.5</v>
      </c>
      <c r="C40" s="4">
        <v>8.0449999999999999</v>
      </c>
      <c r="D40" s="4">
        <v>8.5299999999999994</v>
      </c>
      <c r="E40" s="4">
        <v>1449</v>
      </c>
      <c r="F40" s="4">
        <v>2.7069999999999999</v>
      </c>
    </row>
    <row r="41" spans="1:6">
      <c r="A41" s="7">
        <v>41115.501273148147</v>
      </c>
      <c r="B41" s="4">
        <v>76.489999999999995</v>
      </c>
      <c r="C41" s="4">
        <v>8.0329999999999995</v>
      </c>
      <c r="D41" s="4">
        <v>8.56</v>
      </c>
      <c r="E41" s="4">
        <v>1441</v>
      </c>
      <c r="F41" s="4">
        <v>2.7069999999999999</v>
      </c>
    </row>
    <row r="42" spans="1:6">
      <c r="A42" s="7">
        <v>41115.501319444447</v>
      </c>
      <c r="B42" s="4">
        <v>76.5</v>
      </c>
      <c r="C42" s="4">
        <v>8.0030000000000001</v>
      </c>
      <c r="D42" s="4">
        <v>8.58</v>
      </c>
      <c r="E42" s="4">
        <v>1434</v>
      </c>
      <c r="F42" s="4">
        <v>2.7069999999999999</v>
      </c>
    </row>
    <row r="43" spans="1:6">
      <c r="A43" s="7">
        <v>41115.50136574074</v>
      </c>
      <c r="B43" s="4">
        <v>76.48</v>
      </c>
      <c r="C43" s="4">
        <v>8.0069999999999997</v>
      </c>
      <c r="D43" s="4">
        <v>8.59</v>
      </c>
      <c r="E43" s="4">
        <v>1407</v>
      </c>
      <c r="F43" s="4">
        <v>2.681</v>
      </c>
    </row>
    <row r="44" spans="1:6">
      <c r="A44" s="7">
        <v>41115.50141203704</v>
      </c>
      <c r="B44" s="4">
        <v>76.489999999999995</v>
      </c>
      <c r="C44" s="4">
        <v>7.7439999999999998</v>
      </c>
      <c r="D44" s="4">
        <v>8.59</v>
      </c>
      <c r="E44" s="4">
        <v>1394</v>
      </c>
      <c r="F44" s="4">
        <v>2.681</v>
      </c>
    </row>
    <row r="45" spans="1:6">
      <c r="A45" s="7">
        <v>41115.501458333332</v>
      </c>
      <c r="B45" s="4">
        <v>76.489999999999995</v>
      </c>
      <c r="C45" s="4">
        <v>8.0129999999999999</v>
      </c>
      <c r="D45" s="4">
        <v>8.6</v>
      </c>
      <c r="E45" s="4">
        <v>1469</v>
      </c>
      <c r="F45" s="4">
        <v>2.681</v>
      </c>
    </row>
    <row r="46" spans="1:6">
      <c r="A46" s="7">
        <v>41115.501504629632</v>
      </c>
      <c r="B46" s="4">
        <v>76.430000000000007</v>
      </c>
      <c r="C46" s="4">
        <v>7.9329999999999998</v>
      </c>
      <c r="D46" s="4">
        <v>8.65</v>
      </c>
      <c r="E46" s="4">
        <v>1494</v>
      </c>
      <c r="F46" s="4">
        <v>2.7069999999999999</v>
      </c>
    </row>
    <row r="47" spans="1:6">
      <c r="A47" s="7">
        <v>41115.501550925925</v>
      </c>
      <c r="B47" s="4">
        <v>76.37</v>
      </c>
      <c r="C47" s="4">
        <v>7.9359999999999999</v>
      </c>
      <c r="D47" s="4">
        <v>8.67</v>
      </c>
      <c r="E47" s="4">
        <v>1495</v>
      </c>
      <c r="F47" s="4">
        <v>2.681</v>
      </c>
    </row>
    <row r="48" spans="1:6">
      <c r="A48" s="7">
        <v>41115.501597222225</v>
      </c>
      <c r="B48" s="4">
        <v>76.349999999999994</v>
      </c>
      <c r="C48" s="4">
        <v>7.9390000000000001</v>
      </c>
      <c r="D48" s="4">
        <v>8.69</v>
      </c>
      <c r="E48" s="4">
        <v>1496</v>
      </c>
      <c r="F48" s="4">
        <v>2.7069999999999999</v>
      </c>
    </row>
    <row r="49" spans="1:6">
      <c r="A49" s="7">
        <v>41115.501643518517</v>
      </c>
      <c r="B49" s="4">
        <v>76.34</v>
      </c>
      <c r="C49" s="4">
        <v>7.9080000000000004</v>
      </c>
      <c r="D49" s="4">
        <v>8.7100000000000009</v>
      </c>
      <c r="E49" s="4">
        <v>1496</v>
      </c>
      <c r="F49" s="4">
        <v>2.7069999999999999</v>
      </c>
    </row>
    <row r="50" spans="1:6">
      <c r="A50" s="7">
        <v>41115.501689814817</v>
      </c>
      <c r="B50" s="4">
        <v>76.33</v>
      </c>
      <c r="C50" s="4">
        <v>7.9269999999999996</v>
      </c>
      <c r="D50" s="4">
        <v>8.73</v>
      </c>
      <c r="E50" s="4">
        <v>1497</v>
      </c>
      <c r="F50" s="4">
        <v>2.7069999999999999</v>
      </c>
    </row>
    <row r="51" spans="1:6">
      <c r="A51" s="7">
        <v>41115.501736111109</v>
      </c>
      <c r="B51" s="4">
        <v>76.34</v>
      </c>
      <c r="C51" s="4">
        <v>7.9290000000000003</v>
      </c>
      <c r="D51" s="4">
        <v>8.75</v>
      </c>
      <c r="E51" s="4">
        <v>1497</v>
      </c>
      <c r="F51" s="4">
        <v>2.7069999999999999</v>
      </c>
    </row>
    <row r="52" spans="1:6">
      <c r="A52" s="7">
        <v>41115.501770833333</v>
      </c>
      <c r="B52" s="4">
        <v>76.33</v>
      </c>
      <c r="C52" s="4">
        <v>7.915</v>
      </c>
      <c r="D52" s="4">
        <v>8.77</v>
      </c>
      <c r="E52" s="4">
        <v>1497</v>
      </c>
      <c r="F52" s="4">
        <v>2.7069999999999999</v>
      </c>
    </row>
    <row r="53" spans="1:6">
      <c r="A53" s="7">
        <v>41115.501817129632</v>
      </c>
      <c r="B53" s="4">
        <v>76.319999999999993</v>
      </c>
      <c r="C53" s="4">
        <v>7.617</v>
      </c>
      <c r="D53" s="4">
        <v>8.77</v>
      </c>
      <c r="E53" s="4">
        <v>1496</v>
      </c>
      <c r="F53" s="4">
        <v>2.7069999999999999</v>
      </c>
    </row>
    <row r="54" spans="1:6">
      <c r="A54" s="7">
        <v>41115.501863425925</v>
      </c>
      <c r="B54" s="4">
        <v>76.349999999999994</v>
      </c>
      <c r="C54" s="4">
        <v>7.2359999999999998</v>
      </c>
      <c r="D54" s="4">
        <v>8.8000000000000007</v>
      </c>
      <c r="E54" s="4">
        <v>1498</v>
      </c>
      <c r="F54" s="4">
        <v>2.681</v>
      </c>
    </row>
    <row r="55" spans="1:6">
      <c r="A55" s="7">
        <v>41115.501909722225</v>
      </c>
      <c r="B55" s="4">
        <v>76.36</v>
      </c>
      <c r="C55" s="4">
        <v>6.6550000000000002</v>
      </c>
      <c r="D55" s="4">
        <v>8.83</v>
      </c>
      <c r="E55" s="4">
        <v>1501</v>
      </c>
      <c r="F55" s="4">
        <v>2.681</v>
      </c>
    </row>
    <row r="56" spans="1:6">
      <c r="A56" s="7">
        <v>41115.501956018517</v>
      </c>
      <c r="B56" s="4">
        <v>76.41</v>
      </c>
      <c r="C56" s="4">
        <v>5.9569999999999999</v>
      </c>
      <c r="D56" s="4">
        <v>8.84</v>
      </c>
      <c r="E56" s="4">
        <v>1466</v>
      </c>
      <c r="F56" s="4">
        <v>2.681</v>
      </c>
    </row>
    <row r="57" spans="1:6">
      <c r="A57" s="7">
        <v>41115.502002314817</v>
      </c>
      <c r="B57" s="4">
        <v>76.55</v>
      </c>
      <c r="C57" s="4">
        <v>5.66</v>
      </c>
      <c r="D57" s="4">
        <v>8.7899999999999991</v>
      </c>
      <c r="E57" s="4">
        <v>1481</v>
      </c>
      <c r="F57" s="4">
        <v>2.7069999999999999</v>
      </c>
    </row>
    <row r="58" spans="1:6">
      <c r="A58" s="7">
        <v>41115.50204861111</v>
      </c>
      <c r="B58" s="4">
        <v>76.69</v>
      </c>
      <c r="C58" s="4">
        <v>5.26</v>
      </c>
      <c r="D58" s="4">
        <v>8.86</v>
      </c>
      <c r="E58" s="4">
        <v>1495</v>
      </c>
      <c r="F58" s="4">
        <v>2.6549999999999998</v>
      </c>
    </row>
    <row r="59" spans="1:6">
      <c r="A59" s="7">
        <v>41115.50209490741</v>
      </c>
      <c r="B59" s="4">
        <v>77.099999999999994</v>
      </c>
      <c r="C59" s="4">
        <v>5.1580000000000004</v>
      </c>
      <c r="D59" s="4">
        <v>8.85</v>
      </c>
      <c r="E59" s="4">
        <v>1489</v>
      </c>
      <c r="F59" s="4">
        <v>2.681</v>
      </c>
    </row>
    <row r="60" spans="1:6">
      <c r="A60" s="7">
        <v>41115.502141203702</v>
      </c>
      <c r="B60" s="4">
        <v>77.2</v>
      </c>
      <c r="C60" s="4">
        <v>4.99</v>
      </c>
      <c r="D60" s="4">
        <v>8.9</v>
      </c>
      <c r="E60" s="4">
        <v>1491</v>
      </c>
      <c r="F60" s="4">
        <v>2.681</v>
      </c>
    </row>
    <row r="61" spans="1:6">
      <c r="A61" s="7">
        <v>41115.502187500002</v>
      </c>
      <c r="B61" s="4">
        <v>77.19</v>
      </c>
      <c r="C61" s="4">
        <v>5.0190000000000001</v>
      </c>
      <c r="D61" s="4">
        <v>8.92</v>
      </c>
      <c r="E61" s="4">
        <v>1488</v>
      </c>
      <c r="F61" s="4">
        <v>2.681</v>
      </c>
    </row>
    <row r="62" spans="1:6">
      <c r="A62" s="7">
        <v>41115.502233796295</v>
      </c>
      <c r="B62" s="4">
        <v>77.17</v>
      </c>
      <c r="C62" s="4">
        <v>5.0140000000000002</v>
      </c>
      <c r="D62" s="4">
        <v>8.93</v>
      </c>
      <c r="E62" s="4">
        <v>1490</v>
      </c>
      <c r="F62" s="4">
        <v>2.7069999999999999</v>
      </c>
    </row>
    <row r="63" spans="1:6">
      <c r="A63" s="7">
        <v>41115.502280092594</v>
      </c>
      <c r="B63" s="4">
        <v>77.239999999999995</v>
      </c>
      <c r="C63" s="4">
        <v>2.5950000000000002</v>
      </c>
      <c r="D63" s="4">
        <v>8.9499999999999993</v>
      </c>
      <c r="E63" s="4">
        <v>1498</v>
      </c>
      <c r="F63" s="4">
        <v>2.681</v>
      </c>
    </row>
    <row r="64" spans="1:6">
      <c r="A64" s="15">
        <v>41115.502326388887</v>
      </c>
      <c r="B64" s="13">
        <v>76.849999999999994</v>
      </c>
      <c r="C64" s="13">
        <v>-0.107</v>
      </c>
      <c r="D64" s="13">
        <v>8.9600000000000009</v>
      </c>
      <c r="E64" s="13">
        <v>1.704</v>
      </c>
      <c r="F64" s="13">
        <v>2.681</v>
      </c>
    </row>
    <row r="65" spans="1:6">
      <c r="A65" s="15">
        <v>41115.502372685187</v>
      </c>
      <c r="B65" s="13">
        <v>72.459999999999994</v>
      </c>
      <c r="C65" s="13">
        <v>-0.13300000000000001</v>
      </c>
      <c r="D65" s="13">
        <v>8.9600000000000009</v>
      </c>
      <c r="E65" s="13">
        <v>1.353</v>
      </c>
      <c r="F65" s="13">
        <v>2.681</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dimension ref="A1:K131"/>
  <sheetViews>
    <sheetView topLeftCell="E14" workbookViewId="0">
      <selection activeCell="J27" sqref="J27:K135"/>
    </sheetView>
  </sheetViews>
  <sheetFormatPr defaultRowHeight="15"/>
  <cols>
    <col min="1" max="1" width="20.5703125" style="4" bestFit="1" customWidth="1"/>
    <col min="2" max="2" width="10.28515625" style="4" customWidth="1"/>
    <col min="3" max="3" width="9.140625" style="4"/>
    <col min="4" max="4" width="13.140625" style="4" customWidth="1"/>
    <col min="5" max="5" width="15.140625" style="4" customWidth="1"/>
    <col min="6" max="6" width="19.140625" style="4" customWidth="1"/>
    <col min="7" max="7" width="11.85546875" style="4" customWidth="1"/>
    <col min="8" max="8" width="12.28515625" style="4" customWidth="1"/>
    <col min="9" max="10" width="16" style="4" customWidth="1"/>
    <col min="11" max="16384" width="9.140625" style="4"/>
  </cols>
  <sheetData>
    <row r="1" spans="1:11">
      <c r="A1" s="4" t="s">
        <v>90</v>
      </c>
      <c r="B1" s="4" t="s">
        <v>91</v>
      </c>
    </row>
    <row r="3" spans="1:11">
      <c r="A3" s="4" t="s">
        <v>92</v>
      </c>
      <c r="B3" s="5">
        <v>41106</v>
      </c>
      <c r="C3" s="6">
        <v>0.34484953703703702</v>
      </c>
    </row>
    <row r="4" spans="1:11">
      <c r="A4" s="4" t="s">
        <v>93</v>
      </c>
      <c r="B4" s="4" t="s">
        <v>159</v>
      </c>
    </row>
    <row r="5" spans="1:11">
      <c r="A5" s="4" t="s">
        <v>95</v>
      </c>
      <c r="B5" s="4" t="s">
        <v>96</v>
      </c>
    </row>
    <row r="7" spans="1:11">
      <c r="A7" s="4" t="s">
        <v>97</v>
      </c>
      <c r="B7" s="4">
        <v>48416</v>
      </c>
    </row>
    <row r="8" spans="1:11">
      <c r="A8" s="4" t="s">
        <v>98</v>
      </c>
      <c r="B8" s="4">
        <v>2.13</v>
      </c>
    </row>
    <row r="9" spans="1:11">
      <c r="A9" s="4" t="s">
        <v>99</v>
      </c>
      <c r="B9" s="4" t="s">
        <v>100</v>
      </c>
    </row>
    <row r="11" spans="1:11">
      <c r="A11" s="4" t="s">
        <v>101</v>
      </c>
      <c r="C11" s="4" t="s">
        <v>158</v>
      </c>
    </row>
    <row r="12" spans="1:11" ht="36.75" customHeight="1">
      <c r="D12" s="9" t="s">
        <v>228</v>
      </c>
      <c r="E12" s="9" t="s">
        <v>229</v>
      </c>
      <c r="F12" s="9" t="s">
        <v>230</v>
      </c>
      <c r="G12" s="9" t="s">
        <v>242</v>
      </c>
      <c r="H12" s="9" t="s">
        <v>243</v>
      </c>
      <c r="I12" s="9" t="s">
        <v>231</v>
      </c>
      <c r="J12" s="9"/>
      <c r="K12" s="9" t="s">
        <v>232</v>
      </c>
    </row>
    <row r="13" spans="1:11">
      <c r="A13" s="4" t="s">
        <v>103</v>
      </c>
      <c r="B13" s="5">
        <v>41103</v>
      </c>
      <c r="C13" s="6">
        <v>0.55568287037037034</v>
      </c>
      <c r="D13" s="4">
        <f>MAX(D30:D131)-MIN(D30:D131)</f>
        <v>6.9599999999999937</v>
      </c>
      <c r="E13" s="4">
        <f>MAX(E30:E131)-MIN(E30:E131)</f>
        <v>6.4179999999999993</v>
      </c>
      <c r="F13" s="4">
        <f>MAX(I30:I131)-MIN(I30:I131)</f>
        <v>105.95000000000005</v>
      </c>
      <c r="G13" s="17">
        <f>MAX(D30:D131)</f>
        <v>88.07</v>
      </c>
      <c r="H13" s="4">
        <f>MIN(D30:D131)</f>
        <v>81.11</v>
      </c>
      <c r="I13" s="13"/>
      <c r="J13" s="13"/>
      <c r="K13" s="4" t="s">
        <v>266</v>
      </c>
    </row>
    <row r="14" spans="1:11">
      <c r="A14" s="4" t="s">
        <v>104</v>
      </c>
      <c r="B14" s="5">
        <v>41103</v>
      </c>
      <c r="C14" s="6">
        <v>0.55568287037037034</v>
      </c>
      <c r="K14" s="4" t="s">
        <v>267</v>
      </c>
    </row>
    <row r="15" spans="1:11">
      <c r="B15" s="5"/>
      <c r="C15" s="6"/>
      <c r="K15" s="4" t="s">
        <v>268</v>
      </c>
    </row>
    <row r="16" spans="1:11">
      <c r="A16" s="4" t="s">
        <v>105</v>
      </c>
      <c r="B16" s="4">
        <v>102</v>
      </c>
      <c r="K16" s="4" t="s">
        <v>269</v>
      </c>
    </row>
    <row r="18" spans="1:9">
      <c r="A18" s="4" t="s">
        <v>106</v>
      </c>
    </row>
    <row r="19" spans="1:9">
      <c r="A19" s="4" t="s">
        <v>107</v>
      </c>
      <c r="B19" s="4" t="s">
        <v>108</v>
      </c>
    </row>
    <row r="20" spans="1:9">
      <c r="A20" s="4" t="s">
        <v>109</v>
      </c>
      <c r="B20" s="4" t="s">
        <v>110</v>
      </c>
    </row>
    <row r="21" spans="1:9">
      <c r="A21" s="4" t="s">
        <v>111</v>
      </c>
      <c r="B21" s="4" t="s">
        <v>112</v>
      </c>
    </row>
    <row r="22" spans="1:9">
      <c r="A22" s="4" t="s">
        <v>113</v>
      </c>
      <c r="B22" s="4" t="s">
        <v>114</v>
      </c>
    </row>
    <row r="23" spans="1:9">
      <c r="A23" s="4" t="s">
        <v>115</v>
      </c>
      <c r="C23" s="4" t="s">
        <v>116</v>
      </c>
    </row>
    <row r="24" spans="1:9">
      <c r="A24" s="4" t="s">
        <v>117</v>
      </c>
      <c r="B24" s="4" t="s">
        <v>118</v>
      </c>
    </row>
    <row r="25" spans="1:9">
      <c r="A25" s="4" t="s">
        <v>119</v>
      </c>
      <c r="B25" s="4" t="s">
        <v>120</v>
      </c>
    </row>
    <row r="27" spans="1:9">
      <c r="D27" s="4" t="s">
        <v>121</v>
      </c>
      <c r="E27" s="4" t="s">
        <v>108</v>
      </c>
      <c r="F27" s="4" t="s">
        <v>122</v>
      </c>
      <c r="G27" s="4" t="s">
        <v>123</v>
      </c>
      <c r="H27" s="4" t="s">
        <v>124</v>
      </c>
      <c r="I27" s="4" t="s">
        <v>125</v>
      </c>
    </row>
    <row r="28" spans="1:9">
      <c r="A28" s="4" t="s">
        <v>126</v>
      </c>
      <c r="B28" s="4" t="s">
        <v>127</v>
      </c>
      <c r="C28" s="4" t="s">
        <v>128</v>
      </c>
      <c r="D28" s="4" t="s">
        <v>129</v>
      </c>
      <c r="E28" s="4" t="s">
        <v>130</v>
      </c>
      <c r="F28" s="4" t="s">
        <v>131</v>
      </c>
      <c r="G28" s="4" t="s">
        <v>132</v>
      </c>
      <c r="H28" s="4" t="s">
        <v>124</v>
      </c>
      <c r="I28" s="4" t="s">
        <v>133</v>
      </c>
    </row>
    <row r="29" spans="1:9">
      <c r="A29" s="4" t="s">
        <v>134</v>
      </c>
      <c r="B29" s="4" t="s">
        <v>134</v>
      </c>
      <c r="C29" s="4" t="s">
        <v>135</v>
      </c>
      <c r="D29" s="4" t="s">
        <v>136</v>
      </c>
      <c r="E29" s="4" t="s">
        <v>136</v>
      </c>
      <c r="F29" s="4" t="s">
        <v>136</v>
      </c>
      <c r="G29" s="4" t="s">
        <v>136</v>
      </c>
      <c r="H29" s="4" t="s">
        <v>136</v>
      </c>
      <c r="I29" s="4" t="s">
        <v>136</v>
      </c>
    </row>
    <row r="30" spans="1:9">
      <c r="A30" s="5">
        <v>41103</v>
      </c>
      <c r="B30" s="6">
        <v>0.55616898148148153</v>
      </c>
      <c r="C30" s="4">
        <v>42</v>
      </c>
      <c r="D30" s="4">
        <v>88.07</v>
      </c>
      <c r="E30" s="4">
        <v>0.98899999999999999</v>
      </c>
      <c r="F30" s="4">
        <v>29.49</v>
      </c>
      <c r="G30" s="4">
        <v>2.7589999999999999</v>
      </c>
      <c r="H30" s="4">
        <v>9.02</v>
      </c>
      <c r="I30" s="4">
        <v>1756.3</v>
      </c>
    </row>
    <row r="31" spans="1:9">
      <c r="A31" s="5">
        <v>41103</v>
      </c>
      <c r="B31" s="6">
        <v>0.55621527777777779</v>
      </c>
      <c r="C31" s="4">
        <v>46</v>
      </c>
      <c r="D31" s="4">
        <v>87.35</v>
      </c>
      <c r="E31" s="4">
        <v>3.9660000000000002</v>
      </c>
      <c r="F31" s="4">
        <v>29.49</v>
      </c>
      <c r="G31" s="4">
        <v>2.7589999999999999</v>
      </c>
      <c r="H31" s="4">
        <v>8.98</v>
      </c>
      <c r="I31" s="4">
        <v>1716.39</v>
      </c>
    </row>
    <row r="32" spans="1:9">
      <c r="A32" s="5">
        <v>41103</v>
      </c>
      <c r="B32" s="6">
        <v>0.55626157407407406</v>
      </c>
      <c r="C32" s="4">
        <v>50</v>
      </c>
      <c r="D32" s="4">
        <v>84.68</v>
      </c>
      <c r="E32" s="4">
        <v>3.7530000000000001</v>
      </c>
      <c r="F32" s="4">
        <v>29.49</v>
      </c>
      <c r="G32" s="4">
        <v>2.7589999999999999</v>
      </c>
      <c r="H32" s="4">
        <v>8.93</v>
      </c>
      <c r="I32" s="4">
        <v>1715.95</v>
      </c>
    </row>
    <row r="33" spans="1:9">
      <c r="A33" s="5">
        <v>41103</v>
      </c>
      <c r="B33" s="6">
        <v>0.55630787037037044</v>
      </c>
      <c r="C33" s="4">
        <v>54</v>
      </c>
      <c r="D33" s="4">
        <v>84.47</v>
      </c>
      <c r="E33" s="4">
        <v>5.0519999999999996</v>
      </c>
      <c r="F33" s="4">
        <v>29.49</v>
      </c>
      <c r="G33" s="4">
        <v>2.7589999999999999</v>
      </c>
      <c r="H33" s="4">
        <v>8.8699999999999992</v>
      </c>
      <c r="I33" s="4">
        <v>1707.15</v>
      </c>
    </row>
    <row r="34" spans="1:9">
      <c r="A34" s="5">
        <v>41103</v>
      </c>
      <c r="B34" s="6">
        <v>0.55634259259259256</v>
      </c>
      <c r="C34" s="4">
        <v>57</v>
      </c>
      <c r="D34" s="4">
        <v>84.27</v>
      </c>
      <c r="E34" s="4">
        <v>4.9539999999999997</v>
      </c>
      <c r="F34" s="4">
        <v>29.49</v>
      </c>
      <c r="G34" s="4">
        <v>2.7589999999999999</v>
      </c>
      <c r="H34" s="4">
        <v>8.83</v>
      </c>
      <c r="I34" s="4">
        <v>1706.19</v>
      </c>
    </row>
    <row r="35" spans="1:9">
      <c r="A35" s="5">
        <v>41103</v>
      </c>
      <c r="B35" s="6">
        <v>0.55638888888888893</v>
      </c>
      <c r="C35" s="4">
        <v>61</v>
      </c>
      <c r="D35" s="4">
        <v>84.12</v>
      </c>
      <c r="E35" s="4">
        <v>4.9509999999999996</v>
      </c>
      <c r="F35" s="4">
        <v>29.49</v>
      </c>
      <c r="G35" s="4">
        <v>2.7589999999999999</v>
      </c>
      <c r="H35" s="4">
        <v>8.81</v>
      </c>
      <c r="I35" s="4">
        <v>1706.95</v>
      </c>
    </row>
    <row r="36" spans="1:9">
      <c r="A36" s="5">
        <v>41103</v>
      </c>
      <c r="B36" s="6">
        <v>0.5564351851851852</v>
      </c>
      <c r="C36" s="4">
        <v>65</v>
      </c>
      <c r="D36" s="4">
        <v>84.02</v>
      </c>
      <c r="E36" s="4">
        <v>4.9569999999999999</v>
      </c>
      <c r="F36" s="4">
        <v>29.49</v>
      </c>
      <c r="G36" s="4">
        <v>2.7589999999999999</v>
      </c>
      <c r="H36" s="4">
        <v>8.82</v>
      </c>
      <c r="I36" s="4">
        <v>1703.85</v>
      </c>
    </row>
    <row r="37" spans="1:9">
      <c r="A37" s="5">
        <v>41103</v>
      </c>
      <c r="B37" s="6">
        <v>0.55648148148148147</v>
      </c>
      <c r="C37" s="4">
        <v>69</v>
      </c>
      <c r="D37" s="4">
        <v>84</v>
      </c>
      <c r="E37" s="4">
        <v>4.968</v>
      </c>
      <c r="F37" s="4">
        <v>29.49</v>
      </c>
      <c r="G37" s="4">
        <v>2.7589999999999999</v>
      </c>
      <c r="H37" s="4">
        <v>8.81</v>
      </c>
      <c r="I37" s="4">
        <v>1704.48</v>
      </c>
    </row>
    <row r="38" spans="1:9">
      <c r="A38" s="5">
        <v>41103</v>
      </c>
      <c r="B38" s="6">
        <v>0.55652777777777784</v>
      </c>
      <c r="C38" s="4">
        <v>73</v>
      </c>
      <c r="D38" s="4">
        <v>84.02</v>
      </c>
      <c r="E38" s="4">
        <v>4.9480000000000004</v>
      </c>
      <c r="F38" s="4">
        <v>29.49</v>
      </c>
      <c r="G38" s="4">
        <v>2.7850000000000001</v>
      </c>
      <c r="H38" s="4">
        <v>8.81</v>
      </c>
      <c r="I38" s="4">
        <v>1706.9</v>
      </c>
    </row>
    <row r="39" spans="1:9">
      <c r="A39" s="5">
        <v>41103</v>
      </c>
      <c r="B39" s="6">
        <v>0.556574074074074</v>
      </c>
      <c r="C39" s="4">
        <v>77</v>
      </c>
      <c r="D39" s="4">
        <v>84.09</v>
      </c>
      <c r="E39" s="4">
        <v>4.9960000000000004</v>
      </c>
      <c r="F39" s="4">
        <v>29.49</v>
      </c>
      <c r="G39" s="4">
        <v>2.7850000000000001</v>
      </c>
      <c r="H39" s="4">
        <v>8.7899999999999991</v>
      </c>
      <c r="I39" s="4">
        <v>1706.11</v>
      </c>
    </row>
    <row r="40" spans="1:9">
      <c r="A40" s="5">
        <v>41103</v>
      </c>
      <c r="B40" s="6">
        <v>0.55662037037037038</v>
      </c>
      <c r="C40" s="4">
        <v>81</v>
      </c>
      <c r="D40" s="4">
        <v>84.11</v>
      </c>
      <c r="E40" s="4">
        <v>4.9950000000000001</v>
      </c>
      <c r="F40" s="4">
        <v>29.49</v>
      </c>
      <c r="G40" s="4">
        <v>2.7589999999999999</v>
      </c>
      <c r="H40" s="4">
        <v>8.7899999999999991</v>
      </c>
      <c r="I40" s="4">
        <v>1704.36</v>
      </c>
    </row>
    <row r="41" spans="1:9">
      <c r="A41" s="5">
        <v>41103</v>
      </c>
      <c r="B41" s="6">
        <v>0.55666666666666664</v>
      </c>
      <c r="C41" s="4">
        <v>85</v>
      </c>
      <c r="D41" s="4">
        <v>84.03</v>
      </c>
      <c r="E41" s="4">
        <v>4.7789999999999999</v>
      </c>
      <c r="F41" s="4">
        <v>29.49</v>
      </c>
      <c r="G41" s="4">
        <v>2.7589999999999999</v>
      </c>
      <c r="H41" s="4">
        <v>8.7899999999999991</v>
      </c>
      <c r="I41" s="4">
        <v>1705.19</v>
      </c>
    </row>
    <row r="42" spans="1:9">
      <c r="A42" s="5">
        <v>41103</v>
      </c>
      <c r="B42" s="6">
        <v>0.55671296296296291</v>
      </c>
      <c r="C42" s="4">
        <v>89</v>
      </c>
      <c r="D42" s="4">
        <v>84.03</v>
      </c>
      <c r="E42" s="4">
        <v>5.0460000000000003</v>
      </c>
      <c r="F42" s="4">
        <v>29.49</v>
      </c>
      <c r="G42" s="4">
        <v>2.7850000000000001</v>
      </c>
      <c r="H42" s="4">
        <v>8.7799999999999994</v>
      </c>
      <c r="I42" s="4">
        <v>1704.91</v>
      </c>
    </row>
    <row r="43" spans="1:9">
      <c r="A43" s="5">
        <v>41103</v>
      </c>
      <c r="B43" s="6">
        <v>0.55675925925925929</v>
      </c>
      <c r="C43" s="4">
        <v>93</v>
      </c>
      <c r="D43" s="4">
        <v>84.03</v>
      </c>
      <c r="E43" s="4">
        <v>4.5659999999999998</v>
      </c>
      <c r="F43" s="4">
        <v>29.49</v>
      </c>
      <c r="G43" s="4">
        <v>2.7589999999999999</v>
      </c>
      <c r="H43" s="4">
        <v>8.7799999999999994</v>
      </c>
      <c r="I43" s="4">
        <v>1706.82</v>
      </c>
    </row>
    <row r="44" spans="1:9">
      <c r="A44" s="5">
        <v>41103</v>
      </c>
      <c r="B44" s="6">
        <v>0.55679398148148151</v>
      </c>
      <c r="C44" s="4">
        <v>96</v>
      </c>
      <c r="D44" s="4">
        <v>84.38</v>
      </c>
      <c r="E44" s="4">
        <v>3.2869999999999999</v>
      </c>
      <c r="F44" s="4">
        <v>29.49</v>
      </c>
      <c r="G44" s="4">
        <v>2.7850000000000001</v>
      </c>
      <c r="H44" s="4">
        <v>8.81</v>
      </c>
      <c r="I44" s="4">
        <v>1715.13</v>
      </c>
    </row>
    <row r="45" spans="1:9">
      <c r="A45" s="5">
        <v>41103</v>
      </c>
      <c r="B45" s="6">
        <v>0.55684027777777778</v>
      </c>
      <c r="C45" s="4">
        <v>100</v>
      </c>
      <c r="D45" s="4">
        <v>84.89</v>
      </c>
      <c r="E45" s="4">
        <v>5.0659999999999998</v>
      </c>
      <c r="F45" s="4">
        <v>29.49</v>
      </c>
      <c r="G45" s="4">
        <v>2.7589999999999999</v>
      </c>
      <c r="H45" s="4">
        <v>8.84</v>
      </c>
      <c r="I45" s="4">
        <v>1704.43</v>
      </c>
    </row>
    <row r="46" spans="1:9">
      <c r="A46" s="5">
        <v>41103</v>
      </c>
      <c r="B46" s="6">
        <v>0.55688657407407405</v>
      </c>
      <c r="C46" s="4">
        <v>104</v>
      </c>
      <c r="D46" s="4">
        <v>84.09</v>
      </c>
      <c r="E46" s="4">
        <v>3.3980000000000001</v>
      </c>
      <c r="F46" s="4">
        <v>29.49</v>
      </c>
      <c r="G46" s="4">
        <v>2.7589999999999999</v>
      </c>
      <c r="H46" s="4">
        <v>8.81</v>
      </c>
      <c r="I46" s="4">
        <v>1719.47</v>
      </c>
    </row>
    <row r="47" spans="1:9">
      <c r="A47" s="5">
        <v>41103</v>
      </c>
      <c r="B47" s="6">
        <v>0.55693287037037031</v>
      </c>
      <c r="C47" s="4">
        <v>108</v>
      </c>
      <c r="D47" s="4">
        <v>84.38</v>
      </c>
      <c r="E47" s="4">
        <v>3.577</v>
      </c>
      <c r="F47" s="4">
        <v>29.49</v>
      </c>
      <c r="G47" s="4">
        <v>2.7589999999999999</v>
      </c>
      <c r="H47" s="4">
        <v>8.82</v>
      </c>
      <c r="I47" s="4">
        <v>1709.48</v>
      </c>
    </row>
    <row r="48" spans="1:9">
      <c r="A48" s="5">
        <v>41103</v>
      </c>
      <c r="B48" s="6">
        <v>0.55697916666666669</v>
      </c>
      <c r="C48" s="4">
        <v>112</v>
      </c>
      <c r="D48" s="4">
        <v>84.37</v>
      </c>
      <c r="E48" s="4">
        <v>4.7210000000000001</v>
      </c>
      <c r="F48" s="4">
        <v>29.49</v>
      </c>
      <c r="G48" s="4">
        <v>2.7589999999999999</v>
      </c>
      <c r="H48" s="4">
        <v>8.82</v>
      </c>
      <c r="I48" s="4">
        <v>1705.14</v>
      </c>
    </row>
    <row r="49" spans="1:9">
      <c r="A49" s="5">
        <v>41103</v>
      </c>
      <c r="B49" s="6">
        <v>0.55702546296296296</v>
      </c>
      <c r="C49" s="4">
        <v>116</v>
      </c>
      <c r="D49" s="4">
        <v>83.86</v>
      </c>
      <c r="E49" s="4">
        <v>3.7389999999999999</v>
      </c>
      <c r="F49" s="4">
        <v>29.49</v>
      </c>
      <c r="G49" s="4">
        <v>2.7589999999999999</v>
      </c>
      <c r="H49" s="4">
        <v>8.7899999999999991</v>
      </c>
      <c r="I49" s="4">
        <v>1718.22</v>
      </c>
    </row>
    <row r="50" spans="1:9">
      <c r="A50" s="5">
        <v>41103</v>
      </c>
      <c r="B50" s="6">
        <v>0.55707175925925922</v>
      </c>
      <c r="C50" s="4">
        <v>120</v>
      </c>
      <c r="D50" s="4">
        <v>84.54</v>
      </c>
      <c r="E50" s="4">
        <v>4.4870000000000001</v>
      </c>
      <c r="F50" s="4">
        <v>29.49</v>
      </c>
      <c r="G50" s="4">
        <v>2.7589999999999999</v>
      </c>
      <c r="H50" s="4">
        <v>8.83</v>
      </c>
      <c r="I50" s="4">
        <v>1712.83</v>
      </c>
    </row>
    <row r="51" spans="1:9">
      <c r="A51" s="5">
        <v>41103</v>
      </c>
      <c r="B51" s="6">
        <v>0.5571180555555556</v>
      </c>
      <c r="C51" s="4">
        <v>124</v>
      </c>
      <c r="D51" s="4">
        <v>84.67</v>
      </c>
      <c r="E51" s="4">
        <v>4.5819999999999999</v>
      </c>
      <c r="F51" s="4">
        <v>29.49</v>
      </c>
      <c r="G51" s="4">
        <v>2.7589999999999999</v>
      </c>
      <c r="H51" s="4">
        <v>8.84</v>
      </c>
      <c r="I51" s="4">
        <v>1705.85</v>
      </c>
    </row>
    <row r="52" spans="1:9">
      <c r="A52" s="5">
        <v>41103</v>
      </c>
      <c r="B52" s="6">
        <v>0.55716435185185187</v>
      </c>
      <c r="C52" s="4">
        <v>128</v>
      </c>
      <c r="D52" s="4">
        <v>84.57</v>
      </c>
      <c r="E52" s="4">
        <v>2.448</v>
      </c>
      <c r="F52" s="4">
        <v>29.49</v>
      </c>
      <c r="G52" s="4">
        <v>2.7589999999999999</v>
      </c>
      <c r="H52" s="4">
        <v>8.86</v>
      </c>
      <c r="I52" s="4">
        <v>1729.94</v>
      </c>
    </row>
    <row r="53" spans="1:9">
      <c r="A53" s="5">
        <v>41103</v>
      </c>
      <c r="B53" s="6">
        <v>0.55721064814814814</v>
      </c>
      <c r="C53" s="4">
        <v>132</v>
      </c>
      <c r="D53" s="4">
        <v>83.71</v>
      </c>
      <c r="E53" s="4">
        <v>4.3730000000000002</v>
      </c>
      <c r="F53" s="4">
        <v>29.49</v>
      </c>
      <c r="G53" s="4">
        <v>2.7589999999999999</v>
      </c>
      <c r="H53" s="4">
        <v>8.82</v>
      </c>
      <c r="I53" s="4">
        <v>1717.29</v>
      </c>
    </row>
    <row r="54" spans="1:9">
      <c r="A54" s="5">
        <v>41103</v>
      </c>
      <c r="B54" s="6">
        <v>0.55725694444444451</v>
      </c>
      <c r="C54" s="4">
        <v>136</v>
      </c>
      <c r="D54" s="4">
        <v>85.67</v>
      </c>
      <c r="E54" s="4">
        <v>4.7</v>
      </c>
      <c r="F54" s="4">
        <v>29.49</v>
      </c>
      <c r="G54" s="4">
        <v>2.7589999999999999</v>
      </c>
      <c r="H54" s="4">
        <v>8.89</v>
      </c>
      <c r="I54" s="4">
        <v>1714.35</v>
      </c>
    </row>
    <row r="55" spans="1:9">
      <c r="A55" s="5">
        <v>41103</v>
      </c>
      <c r="B55" s="6">
        <v>0.55729166666666663</v>
      </c>
      <c r="C55" s="4">
        <v>139</v>
      </c>
      <c r="D55" s="4">
        <v>83.56</v>
      </c>
      <c r="E55" s="4">
        <v>4.5759999999999996</v>
      </c>
      <c r="F55" s="4">
        <v>29.49</v>
      </c>
      <c r="G55" s="4">
        <v>2.7589999999999999</v>
      </c>
      <c r="H55" s="4">
        <v>8.82</v>
      </c>
      <c r="I55" s="4">
        <v>1716.24</v>
      </c>
    </row>
    <row r="56" spans="1:9">
      <c r="A56" s="5">
        <v>41103</v>
      </c>
      <c r="B56" s="6">
        <v>0.55733796296296301</v>
      </c>
      <c r="C56" s="4">
        <v>143</v>
      </c>
      <c r="D56" s="4">
        <v>83.99</v>
      </c>
      <c r="E56" s="4">
        <v>4.6689999999999996</v>
      </c>
      <c r="F56" s="4">
        <v>29.49</v>
      </c>
      <c r="G56" s="4">
        <v>2.7589999999999999</v>
      </c>
      <c r="H56" s="4">
        <v>8.8000000000000007</v>
      </c>
      <c r="I56" s="4">
        <v>1709.35</v>
      </c>
    </row>
    <row r="57" spans="1:9">
      <c r="A57" s="5">
        <v>41103</v>
      </c>
      <c r="B57" s="6">
        <v>0.55738425925925927</v>
      </c>
      <c r="C57" s="4">
        <v>147</v>
      </c>
      <c r="D57" s="4">
        <v>84.55</v>
      </c>
      <c r="E57" s="4">
        <v>3.9689999999999999</v>
      </c>
      <c r="F57" s="4">
        <v>29.49</v>
      </c>
      <c r="G57" s="4">
        <v>2.7589999999999999</v>
      </c>
      <c r="H57" s="4">
        <v>8.82</v>
      </c>
      <c r="I57" s="4">
        <v>1719.82</v>
      </c>
    </row>
    <row r="58" spans="1:9">
      <c r="A58" s="5">
        <v>41103</v>
      </c>
      <c r="B58" s="6">
        <v>0.55743055555555554</v>
      </c>
      <c r="C58" s="4">
        <v>151</v>
      </c>
      <c r="D58" s="4">
        <v>84.23</v>
      </c>
      <c r="E58" s="4">
        <v>4.3529999999999998</v>
      </c>
      <c r="F58" s="4">
        <v>29.49</v>
      </c>
      <c r="G58" s="4">
        <v>2.7589999999999999</v>
      </c>
      <c r="H58" s="4">
        <v>8.8000000000000007</v>
      </c>
      <c r="I58" s="4">
        <v>1717.04</v>
      </c>
    </row>
    <row r="59" spans="1:9">
      <c r="A59" s="5">
        <v>41103</v>
      </c>
      <c r="B59" s="6">
        <v>0.55747685185185192</v>
      </c>
      <c r="C59" s="4">
        <v>155</v>
      </c>
      <c r="D59" s="4">
        <v>84.41</v>
      </c>
      <c r="E59" s="4">
        <v>4.556</v>
      </c>
      <c r="F59" s="4">
        <v>29.49</v>
      </c>
      <c r="G59" s="4">
        <v>2.7589999999999999</v>
      </c>
      <c r="H59" s="4">
        <v>8.84</v>
      </c>
      <c r="I59" s="4">
        <v>1718.81</v>
      </c>
    </row>
    <row r="60" spans="1:9">
      <c r="A60" s="5">
        <v>41103</v>
      </c>
      <c r="B60" s="6">
        <v>0.55752314814814818</v>
      </c>
      <c r="C60" s="4">
        <v>159</v>
      </c>
      <c r="D60" s="4">
        <v>84.19</v>
      </c>
      <c r="E60" s="4">
        <v>4.2919999999999998</v>
      </c>
      <c r="F60" s="4">
        <v>29.49</v>
      </c>
      <c r="G60" s="4">
        <v>2.7589999999999999</v>
      </c>
      <c r="H60" s="4">
        <v>8.83</v>
      </c>
      <c r="I60" s="4">
        <v>1721.84</v>
      </c>
    </row>
    <row r="61" spans="1:9">
      <c r="A61" s="5">
        <v>41103</v>
      </c>
      <c r="B61" s="6">
        <v>0.55756944444444445</v>
      </c>
      <c r="C61" s="4">
        <v>163</v>
      </c>
      <c r="D61" s="4">
        <v>84.45</v>
      </c>
      <c r="E61" s="4">
        <v>3.46</v>
      </c>
      <c r="F61" s="4">
        <v>29.49</v>
      </c>
      <c r="G61" s="4">
        <v>2.7589999999999999</v>
      </c>
      <c r="H61" s="4">
        <v>8.85</v>
      </c>
      <c r="I61" s="4">
        <v>1732.55</v>
      </c>
    </row>
    <row r="62" spans="1:9">
      <c r="A62" s="5">
        <v>41103</v>
      </c>
      <c r="B62" s="6">
        <v>0.55761574074074072</v>
      </c>
      <c r="C62" s="4">
        <v>167</v>
      </c>
      <c r="D62" s="4">
        <v>84.4</v>
      </c>
      <c r="E62" s="4">
        <v>4.1710000000000003</v>
      </c>
      <c r="F62" s="4">
        <v>29.49</v>
      </c>
      <c r="G62" s="4">
        <v>2.7589999999999999</v>
      </c>
      <c r="H62" s="4">
        <v>8.85</v>
      </c>
      <c r="I62" s="4">
        <v>1720.83</v>
      </c>
    </row>
    <row r="63" spans="1:9">
      <c r="A63" s="5">
        <v>41103</v>
      </c>
      <c r="B63" s="6">
        <v>0.55766203703703698</v>
      </c>
      <c r="C63" s="4">
        <v>171</v>
      </c>
      <c r="D63" s="4">
        <v>84.62</v>
      </c>
      <c r="E63" s="4">
        <v>3.85</v>
      </c>
      <c r="F63" s="4">
        <v>29.49</v>
      </c>
      <c r="G63" s="4">
        <v>2.7589999999999999</v>
      </c>
      <c r="H63" s="4">
        <v>8.85</v>
      </c>
      <c r="I63" s="4">
        <v>1721.03</v>
      </c>
    </row>
    <row r="64" spans="1:9">
      <c r="A64" s="5">
        <v>41103</v>
      </c>
      <c r="B64" s="6">
        <v>0.55770833333333336</v>
      </c>
      <c r="C64" s="4">
        <v>175</v>
      </c>
      <c r="D64" s="4">
        <v>84.52</v>
      </c>
      <c r="E64" s="4">
        <v>3.9609999999999999</v>
      </c>
      <c r="F64" s="4">
        <v>29.49</v>
      </c>
      <c r="G64" s="4">
        <v>2.7589999999999999</v>
      </c>
      <c r="H64" s="4">
        <v>8.84</v>
      </c>
      <c r="I64" s="4">
        <v>1720.67</v>
      </c>
    </row>
    <row r="65" spans="1:9">
      <c r="A65" s="5">
        <v>41103</v>
      </c>
      <c r="B65" s="6">
        <v>0.55774305555555559</v>
      </c>
      <c r="C65" s="4">
        <v>178</v>
      </c>
      <c r="D65" s="4">
        <v>84.82</v>
      </c>
      <c r="E65" s="4">
        <v>3.8740000000000001</v>
      </c>
      <c r="F65" s="4">
        <v>29.49</v>
      </c>
      <c r="G65" s="4">
        <v>2.7850000000000001</v>
      </c>
      <c r="H65" s="4">
        <v>8.86</v>
      </c>
      <c r="I65" s="4">
        <v>1722.81</v>
      </c>
    </row>
    <row r="66" spans="1:9">
      <c r="A66" s="5">
        <v>41103</v>
      </c>
      <c r="B66" s="6">
        <v>0.55778935185185186</v>
      </c>
      <c r="C66" s="4">
        <v>182</v>
      </c>
      <c r="D66" s="4">
        <v>84.81</v>
      </c>
      <c r="E66" s="4">
        <v>1.7929999999999999</v>
      </c>
      <c r="F66" s="4">
        <v>29.49</v>
      </c>
      <c r="G66" s="4">
        <v>2.7589999999999999</v>
      </c>
      <c r="H66" s="4">
        <v>8.86</v>
      </c>
      <c r="I66" s="4">
        <v>1728.58</v>
      </c>
    </row>
    <row r="67" spans="1:9">
      <c r="A67" s="5">
        <v>41103</v>
      </c>
      <c r="B67" s="6">
        <v>0.55783564814814812</v>
      </c>
      <c r="C67" s="4">
        <v>186</v>
      </c>
      <c r="D67" s="4">
        <v>84.55</v>
      </c>
      <c r="E67" s="4">
        <v>2.3380000000000001</v>
      </c>
      <c r="F67" s="4">
        <v>29.49</v>
      </c>
      <c r="G67" s="4">
        <v>2.7589999999999999</v>
      </c>
      <c r="H67" s="4">
        <v>8.86</v>
      </c>
      <c r="I67" s="4">
        <v>1724.88</v>
      </c>
    </row>
    <row r="68" spans="1:9">
      <c r="A68" s="5">
        <v>41103</v>
      </c>
      <c r="B68" s="6">
        <v>0.55788194444444439</v>
      </c>
      <c r="C68" s="4">
        <v>190</v>
      </c>
      <c r="D68" s="4">
        <v>84.64</v>
      </c>
      <c r="E68" s="4">
        <v>3.6819999999999999</v>
      </c>
      <c r="F68" s="4">
        <v>29.49</v>
      </c>
      <c r="G68" s="4">
        <v>2.7589999999999999</v>
      </c>
      <c r="H68" s="4">
        <v>8.86</v>
      </c>
      <c r="I68" s="4">
        <v>1717.52</v>
      </c>
    </row>
    <row r="69" spans="1:9">
      <c r="A69" s="5">
        <v>41103</v>
      </c>
      <c r="B69" s="6">
        <v>0.55792824074074077</v>
      </c>
      <c r="C69" s="4">
        <v>194</v>
      </c>
      <c r="D69" s="4">
        <v>84.81</v>
      </c>
      <c r="E69" s="4">
        <v>2.3319999999999999</v>
      </c>
      <c r="F69" s="4">
        <v>29.49</v>
      </c>
      <c r="G69" s="4">
        <v>2.7850000000000001</v>
      </c>
      <c r="H69" s="4">
        <v>8.86</v>
      </c>
      <c r="I69" s="4">
        <v>1721.92</v>
      </c>
    </row>
    <row r="70" spans="1:9">
      <c r="A70" s="5">
        <v>41103</v>
      </c>
      <c r="B70" s="6">
        <v>0.55797453703703703</v>
      </c>
      <c r="C70" s="4">
        <v>198</v>
      </c>
      <c r="D70" s="4">
        <v>84.75</v>
      </c>
      <c r="E70" s="4">
        <v>3.6589999999999998</v>
      </c>
      <c r="F70" s="4">
        <v>29.49</v>
      </c>
      <c r="G70" s="4">
        <v>2.7850000000000001</v>
      </c>
      <c r="H70" s="4">
        <v>8.86</v>
      </c>
      <c r="I70" s="4">
        <v>1719.01</v>
      </c>
    </row>
    <row r="71" spans="1:9">
      <c r="A71" s="5">
        <v>41103</v>
      </c>
      <c r="B71" s="6">
        <v>0.5580208333333333</v>
      </c>
      <c r="C71" s="4">
        <v>202</v>
      </c>
      <c r="D71" s="4">
        <v>84.56</v>
      </c>
      <c r="E71" s="4">
        <v>3.4910000000000001</v>
      </c>
      <c r="F71" s="4">
        <v>29.49</v>
      </c>
      <c r="G71" s="4">
        <v>2.7589999999999999</v>
      </c>
      <c r="H71" s="4">
        <v>8.83</v>
      </c>
      <c r="I71" s="4">
        <v>1714.14</v>
      </c>
    </row>
    <row r="72" spans="1:9">
      <c r="A72" s="5">
        <v>41103</v>
      </c>
      <c r="B72" s="6">
        <v>0.55806712962962968</v>
      </c>
      <c r="C72" s="4">
        <v>206</v>
      </c>
      <c r="D72" s="4">
        <v>84.36</v>
      </c>
      <c r="E72" s="4">
        <v>2.508</v>
      </c>
      <c r="F72" s="4">
        <v>29.49</v>
      </c>
      <c r="G72" s="4">
        <v>2.7589999999999999</v>
      </c>
      <c r="H72" s="4">
        <v>8.82</v>
      </c>
      <c r="I72" s="4">
        <v>1718.48</v>
      </c>
    </row>
    <row r="73" spans="1:9">
      <c r="A73" s="5">
        <v>41103</v>
      </c>
      <c r="B73" s="6">
        <v>0.55811342592592594</v>
      </c>
      <c r="C73" s="4">
        <v>210</v>
      </c>
      <c r="D73" s="4">
        <v>84.31</v>
      </c>
      <c r="E73" s="4">
        <v>3.3250000000000002</v>
      </c>
      <c r="F73" s="4">
        <v>29.49</v>
      </c>
      <c r="G73" s="4">
        <v>2.7589999999999999</v>
      </c>
      <c r="H73" s="4">
        <v>8.81</v>
      </c>
      <c r="I73" s="4">
        <v>1716.63</v>
      </c>
    </row>
    <row r="74" spans="1:9">
      <c r="A74" s="5">
        <v>41103</v>
      </c>
      <c r="B74" s="6">
        <v>0.55815972222222221</v>
      </c>
      <c r="C74" s="4">
        <v>214</v>
      </c>
      <c r="D74" s="4">
        <v>84.67</v>
      </c>
      <c r="E74" s="4">
        <v>3.8759999999999999</v>
      </c>
      <c r="F74" s="4">
        <v>29.49</v>
      </c>
      <c r="G74" s="4">
        <v>2.7589999999999999</v>
      </c>
      <c r="H74" s="4">
        <v>8.85</v>
      </c>
      <c r="I74" s="4">
        <v>1718.85</v>
      </c>
    </row>
    <row r="75" spans="1:9">
      <c r="A75" s="5">
        <v>41103</v>
      </c>
      <c r="B75" s="6">
        <v>0.55819444444444444</v>
      </c>
      <c r="C75" s="4">
        <v>217</v>
      </c>
      <c r="D75" s="4">
        <v>84.25</v>
      </c>
      <c r="E75" s="4">
        <v>3.976</v>
      </c>
      <c r="F75" s="4">
        <v>29.49</v>
      </c>
      <c r="G75" s="4">
        <v>2.7589999999999999</v>
      </c>
      <c r="H75" s="4">
        <v>8.82</v>
      </c>
      <c r="I75" s="4">
        <v>1711.7</v>
      </c>
    </row>
    <row r="76" spans="1:9">
      <c r="A76" s="5">
        <v>41103</v>
      </c>
      <c r="B76" s="6">
        <v>0.5582407407407407</v>
      </c>
      <c r="C76" s="4">
        <v>221</v>
      </c>
      <c r="D76" s="4">
        <v>83.89</v>
      </c>
      <c r="E76" s="4">
        <v>3.927</v>
      </c>
      <c r="F76" s="4">
        <v>29.49</v>
      </c>
      <c r="G76" s="4">
        <v>2.7850000000000001</v>
      </c>
      <c r="H76" s="4">
        <v>8.81</v>
      </c>
      <c r="I76" s="4">
        <v>1709.5</v>
      </c>
    </row>
    <row r="77" spans="1:9">
      <c r="A77" s="5">
        <v>41103</v>
      </c>
      <c r="B77" s="6">
        <v>0.55828703703703708</v>
      </c>
      <c r="C77" s="4">
        <v>225</v>
      </c>
      <c r="D77" s="4">
        <v>83.75</v>
      </c>
      <c r="E77" s="4">
        <v>2.6659999999999999</v>
      </c>
      <c r="F77" s="4">
        <v>29.49</v>
      </c>
      <c r="G77" s="4">
        <v>2.7589999999999999</v>
      </c>
      <c r="H77" s="4">
        <v>8.7899999999999991</v>
      </c>
      <c r="I77" s="4">
        <v>1709.58</v>
      </c>
    </row>
    <row r="78" spans="1:9">
      <c r="A78" s="5">
        <v>41103</v>
      </c>
      <c r="B78" s="6">
        <v>0.55833333333333335</v>
      </c>
      <c r="C78" s="4">
        <v>229</v>
      </c>
      <c r="D78" s="4">
        <v>83.85</v>
      </c>
      <c r="E78" s="4">
        <v>3.984</v>
      </c>
      <c r="F78" s="4">
        <v>29.49</v>
      </c>
      <c r="G78" s="4">
        <v>2.7589999999999999</v>
      </c>
      <c r="H78" s="4">
        <v>8.7899999999999991</v>
      </c>
      <c r="I78" s="4">
        <v>1699.78</v>
      </c>
    </row>
    <row r="79" spans="1:9">
      <c r="A79" s="5">
        <v>41103</v>
      </c>
      <c r="B79" s="6">
        <v>0.55837962962962961</v>
      </c>
      <c r="C79" s="4">
        <v>233</v>
      </c>
      <c r="D79" s="4">
        <v>84.29</v>
      </c>
      <c r="E79" s="4">
        <v>3.0249999999999999</v>
      </c>
      <c r="F79" s="4">
        <v>29.49</v>
      </c>
      <c r="G79" s="4">
        <v>2.7589999999999999</v>
      </c>
      <c r="H79" s="4">
        <v>8.8000000000000007</v>
      </c>
      <c r="I79" s="4">
        <v>1717.56</v>
      </c>
    </row>
    <row r="80" spans="1:9">
      <c r="A80" s="5">
        <v>41103</v>
      </c>
      <c r="B80" s="6">
        <v>0.55842592592592599</v>
      </c>
      <c r="C80" s="4">
        <v>237</v>
      </c>
      <c r="D80" s="4">
        <v>84.67</v>
      </c>
      <c r="E80" s="4">
        <v>2.9809999999999999</v>
      </c>
      <c r="F80" s="4">
        <v>29.49</v>
      </c>
      <c r="G80" s="4">
        <v>2.7589999999999999</v>
      </c>
      <c r="H80" s="4">
        <v>8.82</v>
      </c>
      <c r="I80" s="4">
        <v>1721.19</v>
      </c>
    </row>
    <row r="81" spans="1:9">
      <c r="A81" s="5">
        <v>41103</v>
      </c>
      <c r="B81" s="6">
        <v>0.55847222222222215</v>
      </c>
      <c r="C81" s="4">
        <v>241</v>
      </c>
      <c r="D81" s="4">
        <v>84.74</v>
      </c>
      <c r="E81" s="4">
        <v>2.5350000000000001</v>
      </c>
      <c r="F81" s="4">
        <v>29.49</v>
      </c>
      <c r="G81" s="4">
        <v>2.7850000000000001</v>
      </c>
      <c r="H81" s="4">
        <v>8.82</v>
      </c>
      <c r="I81" s="4">
        <v>1726.01</v>
      </c>
    </row>
    <row r="82" spans="1:9">
      <c r="A82" s="5">
        <v>41103</v>
      </c>
      <c r="B82" s="6">
        <v>0.55851851851851853</v>
      </c>
      <c r="C82" s="4">
        <v>245</v>
      </c>
      <c r="D82" s="4">
        <v>84.9</v>
      </c>
      <c r="E82" s="4">
        <v>1.2210000000000001</v>
      </c>
      <c r="F82" s="4">
        <v>29.49</v>
      </c>
      <c r="G82" s="4">
        <v>2.7589999999999999</v>
      </c>
      <c r="H82" s="4">
        <v>8.84</v>
      </c>
      <c r="I82" s="4">
        <v>1735.17</v>
      </c>
    </row>
    <row r="83" spans="1:9">
      <c r="A83" s="5">
        <v>41103</v>
      </c>
      <c r="B83" s="6">
        <v>0.55856481481481479</v>
      </c>
      <c r="C83" s="4">
        <v>249</v>
      </c>
      <c r="D83" s="4">
        <v>87.6</v>
      </c>
      <c r="E83" s="4">
        <v>0.85199999999999998</v>
      </c>
      <c r="F83" s="4">
        <v>29.49</v>
      </c>
      <c r="G83" s="4">
        <v>2.7589999999999999</v>
      </c>
      <c r="H83" s="4">
        <v>8.9499999999999993</v>
      </c>
      <c r="I83" s="4">
        <v>1751.85</v>
      </c>
    </row>
    <row r="84" spans="1:9">
      <c r="A84" s="5">
        <v>41103</v>
      </c>
      <c r="B84" s="6">
        <v>0.55861111111111106</v>
      </c>
      <c r="C84" s="4">
        <v>253</v>
      </c>
      <c r="D84" s="4">
        <v>86.81</v>
      </c>
      <c r="E84" s="4">
        <v>1.1000000000000001</v>
      </c>
      <c r="F84" s="4">
        <v>29.49</v>
      </c>
      <c r="G84" s="4">
        <v>2.7589999999999999</v>
      </c>
      <c r="H84" s="4">
        <v>8.9600000000000009</v>
      </c>
      <c r="I84" s="4">
        <v>1751.6</v>
      </c>
    </row>
    <row r="85" spans="1:9">
      <c r="A85" s="5">
        <v>41103</v>
      </c>
      <c r="B85" s="6">
        <v>0.55865740740740744</v>
      </c>
      <c r="C85" s="4">
        <v>257</v>
      </c>
      <c r="D85" s="4">
        <v>87.21</v>
      </c>
      <c r="E85" s="4">
        <v>1.27</v>
      </c>
      <c r="F85" s="4">
        <v>29.49</v>
      </c>
      <c r="G85" s="4">
        <v>2.7850000000000001</v>
      </c>
      <c r="H85" s="4">
        <v>8.98</v>
      </c>
      <c r="I85" s="4">
        <v>1749.76</v>
      </c>
    </row>
    <row r="86" spans="1:9">
      <c r="A86" s="5">
        <v>41103</v>
      </c>
      <c r="B86" s="6">
        <v>0.55869212962962966</v>
      </c>
      <c r="C86" s="4">
        <v>260</v>
      </c>
      <c r="D86" s="4">
        <v>86.14</v>
      </c>
      <c r="E86" s="4">
        <v>1.5880000000000001</v>
      </c>
      <c r="F86" s="4">
        <v>29.49</v>
      </c>
      <c r="G86" s="4">
        <v>2.7589999999999999</v>
      </c>
      <c r="H86" s="4">
        <v>8.9499999999999993</v>
      </c>
      <c r="I86" s="4">
        <v>1728.54</v>
      </c>
    </row>
    <row r="87" spans="1:9">
      <c r="A87" s="5">
        <v>41103</v>
      </c>
      <c r="B87" s="6">
        <v>0.55873842592592593</v>
      </c>
      <c r="C87" s="4">
        <v>264</v>
      </c>
      <c r="D87" s="4">
        <v>85.68</v>
      </c>
      <c r="E87" s="4">
        <v>3.9580000000000002</v>
      </c>
      <c r="F87" s="4">
        <v>29.49</v>
      </c>
      <c r="G87" s="4">
        <v>2.7589999999999999</v>
      </c>
      <c r="H87" s="4">
        <v>8.92</v>
      </c>
      <c r="I87" s="4">
        <v>1685.36</v>
      </c>
    </row>
    <row r="88" spans="1:9">
      <c r="A88" s="5">
        <v>41103</v>
      </c>
      <c r="B88" s="6">
        <v>0.5587847222222222</v>
      </c>
      <c r="C88" s="4">
        <v>268</v>
      </c>
      <c r="D88" s="4">
        <v>82.36</v>
      </c>
      <c r="E88" s="4">
        <v>3.5449999999999999</v>
      </c>
      <c r="F88" s="4">
        <v>29.49</v>
      </c>
      <c r="G88" s="4">
        <v>2.7850000000000001</v>
      </c>
      <c r="H88" s="4">
        <v>8.7100000000000009</v>
      </c>
      <c r="I88" s="4">
        <v>1668.58</v>
      </c>
    </row>
    <row r="89" spans="1:9">
      <c r="A89" s="5">
        <v>41103</v>
      </c>
      <c r="B89" s="6">
        <v>0.55883101851851846</v>
      </c>
      <c r="C89" s="4">
        <v>272</v>
      </c>
      <c r="D89" s="4">
        <v>82.24</v>
      </c>
      <c r="E89" s="4">
        <v>4.82</v>
      </c>
      <c r="F89" s="4">
        <v>29.49</v>
      </c>
      <c r="G89" s="4">
        <v>2.7589999999999999</v>
      </c>
      <c r="H89" s="4">
        <v>8.65</v>
      </c>
      <c r="I89" s="4">
        <v>1665.93</v>
      </c>
    </row>
    <row r="90" spans="1:9">
      <c r="A90" s="5">
        <v>41103</v>
      </c>
      <c r="B90" s="6">
        <v>0.55887731481481484</v>
      </c>
      <c r="C90" s="4">
        <v>276</v>
      </c>
      <c r="D90" s="4">
        <v>82.97</v>
      </c>
      <c r="E90" s="4">
        <v>4.6020000000000003</v>
      </c>
      <c r="F90" s="4">
        <v>29.49</v>
      </c>
      <c r="G90" s="4">
        <v>2.7850000000000001</v>
      </c>
      <c r="H90" s="4">
        <v>8.67</v>
      </c>
      <c r="I90" s="4">
        <v>1679.68</v>
      </c>
    </row>
    <row r="91" spans="1:9">
      <c r="A91" s="5">
        <v>41103</v>
      </c>
      <c r="B91" s="6">
        <v>0.55892361111111111</v>
      </c>
      <c r="C91" s="4">
        <v>280</v>
      </c>
      <c r="D91" s="4">
        <v>82.82</v>
      </c>
      <c r="E91" s="4">
        <v>4.6890000000000001</v>
      </c>
      <c r="F91" s="4">
        <v>29.49</v>
      </c>
      <c r="G91" s="4">
        <v>2.7589999999999999</v>
      </c>
      <c r="H91" s="4">
        <v>8.6999999999999993</v>
      </c>
      <c r="I91" s="4">
        <v>1673.34</v>
      </c>
    </row>
    <row r="92" spans="1:9">
      <c r="A92" s="5">
        <v>41103</v>
      </c>
      <c r="B92" s="6">
        <v>0.55896990740740737</v>
      </c>
      <c r="C92" s="4">
        <v>284</v>
      </c>
      <c r="D92" s="4">
        <v>82.07</v>
      </c>
      <c r="E92" s="4">
        <v>4.4880000000000004</v>
      </c>
      <c r="F92" s="4">
        <v>29.49</v>
      </c>
      <c r="G92" s="4">
        <v>2.7850000000000001</v>
      </c>
      <c r="H92" s="4">
        <v>8.6</v>
      </c>
      <c r="I92" s="4">
        <v>1669.84</v>
      </c>
    </row>
    <row r="93" spans="1:9">
      <c r="A93" s="5">
        <v>41103</v>
      </c>
      <c r="B93" s="6">
        <v>0.55901620370370375</v>
      </c>
      <c r="C93" s="4">
        <v>288</v>
      </c>
      <c r="D93" s="4">
        <v>82.04</v>
      </c>
      <c r="E93" s="4">
        <v>4.2690000000000001</v>
      </c>
      <c r="F93" s="4">
        <v>29.49</v>
      </c>
      <c r="G93" s="4">
        <v>2.7589999999999999</v>
      </c>
      <c r="H93" s="4">
        <v>8.5399999999999991</v>
      </c>
      <c r="I93" s="4">
        <v>1676.48</v>
      </c>
    </row>
    <row r="94" spans="1:9">
      <c r="A94" s="5">
        <v>41103</v>
      </c>
      <c r="B94" s="6">
        <v>0.55906250000000002</v>
      </c>
      <c r="C94" s="4">
        <v>292</v>
      </c>
      <c r="D94" s="4">
        <v>82.56</v>
      </c>
      <c r="E94" s="4">
        <v>3.9980000000000002</v>
      </c>
      <c r="F94" s="4">
        <v>29.49</v>
      </c>
      <c r="G94" s="4">
        <v>2.7589999999999999</v>
      </c>
      <c r="H94" s="4">
        <v>8.57</v>
      </c>
      <c r="I94" s="4">
        <v>1677.52</v>
      </c>
    </row>
    <row r="95" spans="1:9">
      <c r="A95" s="5">
        <v>41103</v>
      </c>
      <c r="B95" s="6">
        <v>0.55910879629629628</v>
      </c>
      <c r="C95" s="4">
        <v>296</v>
      </c>
      <c r="D95" s="4">
        <v>82.63</v>
      </c>
      <c r="E95" s="4">
        <v>3.8730000000000002</v>
      </c>
      <c r="F95" s="4">
        <v>29.49</v>
      </c>
      <c r="G95" s="4">
        <v>2.7589999999999999</v>
      </c>
      <c r="H95" s="4">
        <v>8.58</v>
      </c>
      <c r="I95" s="4">
        <v>1686.71</v>
      </c>
    </row>
    <row r="96" spans="1:9">
      <c r="A96" s="5">
        <v>41103</v>
      </c>
      <c r="B96" s="6">
        <v>0.55914351851851851</v>
      </c>
      <c r="C96" s="4">
        <v>299</v>
      </c>
      <c r="D96" s="4">
        <v>83.08</v>
      </c>
      <c r="E96" s="4">
        <v>3.7919999999999998</v>
      </c>
      <c r="F96" s="4">
        <v>29.49</v>
      </c>
      <c r="G96" s="4">
        <v>2.7589999999999999</v>
      </c>
      <c r="H96" s="4">
        <v>8.6199999999999992</v>
      </c>
      <c r="I96" s="4">
        <v>1688.15</v>
      </c>
    </row>
    <row r="97" spans="1:9">
      <c r="A97" s="5">
        <v>41103</v>
      </c>
      <c r="B97" s="6">
        <v>0.55918981481481478</v>
      </c>
      <c r="C97" s="4">
        <v>303</v>
      </c>
      <c r="D97" s="4">
        <v>83.53</v>
      </c>
      <c r="E97" s="4">
        <v>3.7719999999999998</v>
      </c>
      <c r="F97" s="4">
        <v>29.49</v>
      </c>
      <c r="G97" s="4">
        <v>2.7589999999999999</v>
      </c>
      <c r="H97" s="4">
        <v>8.65</v>
      </c>
      <c r="I97" s="4">
        <v>1689.16</v>
      </c>
    </row>
    <row r="98" spans="1:9">
      <c r="A98" s="5">
        <v>41103</v>
      </c>
      <c r="B98" s="6">
        <v>0.55923611111111116</v>
      </c>
      <c r="C98" s="4">
        <v>307</v>
      </c>
      <c r="D98" s="4">
        <v>83.49</v>
      </c>
      <c r="E98" s="4">
        <v>3.7810000000000001</v>
      </c>
      <c r="F98" s="4">
        <v>29.49</v>
      </c>
      <c r="G98" s="4">
        <v>2.7589999999999999</v>
      </c>
      <c r="H98" s="4">
        <v>8.64</v>
      </c>
      <c r="I98" s="4">
        <v>1690.64</v>
      </c>
    </row>
    <row r="99" spans="1:9">
      <c r="A99" s="5">
        <v>41103</v>
      </c>
      <c r="B99" s="6">
        <v>0.55928240740740742</v>
      </c>
      <c r="C99" s="4">
        <v>311</v>
      </c>
      <c r="D99" s="4">
        <v>83.6</v>
      </c>
      <c r="E99" s="4">
        <v>3.3370000000000002</v>
      </c>
      <c r="F99" s="4">
        <v>29.49</v>
      </c>
      <c r="G99" s="4">
        <v>2.7589999999999999</v>
      </c>
      <c r="H99" s="4">
        <v>8.52</v>
      </c>
      <c r="I99" s="4">
        <v>1696.99</v>
      </c>
    </row>
    <row r="100" spans="1:9">
      <c r="A100" s="5">
        <v>41103</v>
      </c>
      <c r="B100" s="6">
        <v>0.55932870370370369</v>
      </c>
      <c r="C100" s="4">
        <v>315</v>
      </c>
      <c r="D100" s="4">
        <v>84.13</v>
      </c>
      <c r="E100" s="4">
        <v>2.956</v>
      </c>
      <c r="F100" s="4">
        <v>29.49</v>
      </c>
      <c r="G100" s="4">
        <v>2.7589999999999999</v>
      </c>
      <c r="H100" s="4">
        <v>8.51</v>
      </c>
      <c r="I100" s="4">
        <v>1696.12</v>
      </c>
    </row>
    <row r="101" spans="1:9">
      <c r="A101" s="5">
        <v>41103</v>
      </c>
      <c r="B101" s="6">
        <v>0.55937500000000007</v>
      </c>
      <c r="C101" s="4">
        <v>319</v>
      </c>
      <c r="D101" s="4">
        <v>85.44</v>
      </c>
      <c r="E101" s="4">
        <v>1.7869999999999999</v>
      </c>
      <c r="F101" s="4">
        <v>29.49</v>
      </c>
      <c r="G101" s="4">
        <v>2.7589999999999999</v>
      </c>
      <c r="H101" s="4">
        <v>8.82</v>
      </c>
      <c r="I101" s="4">
        <v>1721.11</v>
      </c>
    </row>
    <row r="102" spans="1:9">
      <c r="A102" s="5">
        <v>41103</v>
      </c>
      <c r="B102" s="6">
        <v>0.55942129629629633</v>
      </c>
      <c r="C102" s="4">
        <v>323</v>
      </c>
      <c r="D102" s="4">
        <v>87.08</v>
      </c>
      <c r="E102" s="4">
        <v>1.325</v>
      </c>
      <c r="F102" s="4">
        <v>29.49</v>
      </c>
      <c r="G102" s="4">
        <v>2.7589999999999999</v>
      </c>
      <c r="H102" s="4">
        <v>8.94</v>
      </c>
      <c r="I102" s="4">
        <v>1728.99</v>
      </c>
    </row>
    <row r="103" spans="1:9">
      <c r="A103" s="5">
        <v>41103</v>
      </c>
      <c r="B103" s="6">
        <v>0.5594675925925926</v>
      </c>
      <c r="C103" s="4">
        <v>327</v>
      </c>
      <c r="D103" s="4">
        <v>86.38</v>
      </c>
      <c r="E103" s="4">
        <v>1.96</v>
      </c>
      <c r="F103" s="4">
        <v>29.49</v>
      </c>
      <c r="G103" s="4">
        <v>2.7589999999999999</v>
      </c>
      <c r="H103" s="4">
        <v>8.92</v>
      </c>
      <c r="I103" s="4">
        <v>1721.31</v>
      </c>
    </row>
    <row r="104" spans="1:9">
      <c r="A104" s="5">
        <v>41103</v>
      </c>
      <c r="B104" s="6">
        <v>0.55951388888888887</v>
      </c>
      <c r="C104" s="4">
        <v>331</v>
      </c>
      <c r="D104" s="4">
        <v>85.94</v>
      </c>
      <c r="E104" s="4">
        <v>1.74</v>
      </c>
      <c r="F104" s="4">
        <v>29.49</v>
      </c>
      <c r="G104" s="4">
        <v>2.7589999999999999</v>
      </c>
      <c r="H104" s="4">
        <v>8.94</v>
      </c>
      <c r="I104" s="4">
        <v>1721.59</v>
      </c>
    </row>
    <row r="105" spans="1:9">
      <c r="A105" s="5">
        <v>41103</v>
      </c>
      <c r="B105" s="6">
        <v>0.55956018518518513</v>
      </c>
      <c r="C105" s="4">
        <v>335</v>
      </c>
      <c r="D105" s="4">
        <v>85.53</v>
      </c>
      <c r="E105" s="4">
        <v>2.87</v>
      </c>
      <c r="F105" s="4">
        <v>29.49</v>
      </c>
      <c r="G105" s="4">
        <v>2.7850000000000001</v>
      </c>
      <c r="H105" s="4">
        <v>8.93</v>
      </c>
      <c r="I105" s="4">
        <v>1714.18</v>
      </c>
    </row>
    <row r="106" spans="1:9">
      <c r="A106" s="5">
        <v>41103</v>
      </c>
      <c r="B106" s="6">
        <v>0.55960648148148151</v>
      </c>
      <c r="C106" s="4">
        <v>339</v>
      </c>
      <c r="D106" s="4">
        <v>84.94</v>
      </c>
      <c r="E106" s="4">
        <v>3.0779999999999998</v>
      </c>
      <c r="F106" s="4">
        <v>29.49</v>
      </c>
      <c r="G106" s="4">
        <v>2.7850000000000001</v>
      </c>
      <c r="H106" s="4">
        <v>8.9</v>
      </c>
      <c r="I106" s="4">
        <v>1702.47</v>
      </c>
    </row>
    <row r="107" spans="1:9">
      <c r="A107" s="5">
        <v>41103</v>
      </c>
      <c r="B107" s="6">
        <v>0.55964120370370374</v>
      </c>
      <c r="C107" s="4">
        <v>342</v>
      </c>
      <c r="D107" s="4">
        <v>84.49</v>
      </c>
      <c r="E107" s="4">
        <v>3.444</v>
      </c>
      <c r="F107" s="4">
        <v>29.49</v>
      </c>
      <c r="G107" s="4">
        <v>2.7589999999999999</v>
      </c>
      <c r="H107" s="4">
        <v>8.86</v>
      </c>
      <c r="I107" s="4">
        <v>1701.17</v>
      </c>
    </row>
    <row r="108" spans="1:9">
      <c r="A108" s="5">
        <v>41103</v>
      </c>
      <c r="B108" s="6">
        <v>0.5596875</v>
      </c>
      <c r="C108" s="4">
        <v>346</v>
      </c>
      <c r="D108" s="4">
        <v>84.22</v>
      </c>
      <c r="E108" s="4">
        <v>3.9369999999999998</v>
      </c>
      <c r="F108" s="4">
        <v>29.49</v>
      </c>
      <c r="G108" s="4">
        <v>2.7589999999999999</v>
      </c>
      <c r="H108" s="4">
        <v>8.82</v>
      </c>
      <c r="I108" s="4">
        <v>1698.09</v>
      </c>
    </row>
    <row r="109" spans="1:9">
      <c r="A109" s="5">
        <v>41103</v>
      </c>
      <c r="B109" s="6">
        <v>0.55973379629629627</v>
      </c>
      <c r="C109" s="4">
        <v>350</v>
      </c>
      <c r="D109" s="4">
        <v>82.69</v>
      </c>
      <c r="E109" s="4">
        <v>4.87</v>
      </c>
      <c r="F109" s="4">
        <v>29.49</v>
      </c>
      <c r="G109" s="4">
        <v>2.7850000000000001</v>
      </c>
      <c r="H109" s="4">
        <v>8.69</v>
      </c>
      <c r="I109" s="4">
        <v>1675.45</v>
      </c>
    </row>
    <row r="110" spans="1:9">
      <c r="A110" s="5">
        <v>41103</v>
      </c>
      <c r="B110" s="6">
        <v>0.55978009259259254</v>
      </c>
      <c r="C110" s="4">
        <v>354</v>
      </c>
      <c r="D110" s="4">
        <v>81.95</v>
      </c>
      <c r="E110" s="4">
        <v>5.3319999999999999</v>
      </c>
      <c r="F110" s="4">
        <v>29.49</v>
      </c>
      <c r="G110" s="4">
        <v>2.7589999999999999</v>
      </c>
      <c r="H110" s="4">
        <v>8.59</v>
      </c>
      <c r="I110" s="4">
        <v>1670.48</v>
      </c>
    </row>
    <row r="111" spans="1:9">
      <c r="A111" s="5">
        <v>41103</v>
      </c>
      <c r="B111" s="6">
        <v>0.55982638888888892</v>
      </c>
      <c r="C111" s="4">
        <v>358</v>
      </c>
      <c r="D111" s="4">
        <v>81.7</v>
      </c>
      <c r="E111" s="4">
        <v>5.5919999999999996</v>
      </c>
      <c r="F111" s="4">
        <v>29.49</v>
      </c>
      <c r="G111" s="4">
        <v>2.7589999999999999</v>
      </c>
      <c r="H111" s="4">
        <v>8.5399999999999991</v>
      </c>
      <c r="I111" s="4">
        <v>1666.99</v>
      </c>
    </row>
    <row r="112" spans="1:9">
      <c r="A112" s="5">
        <v>41103</v>
      </c>
      <c r="B112" s="6">
        <v>0.55987268518518518</v>
      </c>
      <c r="C112" s="4">
        <v>362</v>
      </c>
      <c r="D112" s="4">
        <v>81.62</v>
      </c>
      <c r="E112" s="4">
        <v>5.7919999999999998</v>
      </c>
      <c r="F112" s="4">
        <v>29.49</v>
      </c>
      <c r="G112" s="4">
        <v>2.7330000000000001</v>
      </c>
      <c r="H112" s="4">
        <v>8.49</v>
      </c>
      <c r="I112" s="4">
        <v>1663.09</v>
      </c>
    </row>
    <row r="113" spans="1:9">
      <c r="A113" s="5">
        <v>41103</v>
      </c>
      <c r="B113" s="6">
        <v>0.55991898148148145</v>
      </c>
      <c r="C113" s="4">
        <v>366</v>
      </c>
      <c r="D113" s="4">
        <v>81.459999999999994</v>
      </c>
      <c r="E113" s="4">
        <v>6.0250000000000004</v>
      </c>
      <c r="F113" s="4">
        <v>29.49</v>
      </c>
      <c r="G113" s="4">
        <v>2.7330000000000001</v>
      </c>
      <c r="H113" s="4">
        <v>8.27</v>
      </c>
      <c r="I113" s="4">
        <v>1664.68</v>
      </c>
    </row>
    <row r="114" spans="1:9">
      <c r="A114" s="5">
        <v>41103</v>
      </c>
      <c r="B114" s="6">
        <v>0.55996527777777783</v>
      </c>
      <c r="C114" s="4">
        <v>370</v>
      </c>
      <c r="D114" s="4">
        <v>81.38</v>
      </c>
      <c r="E114" s="4">
        <v>6.1390000000000002</v>
      </c>
      <c r="F114" s="4">
        <v>29.49</v>
      </c>
      <c r="G114" s="4">
        <v>2.7330000000000001</v>
      </c>
      <c r="H114" s="4">
        <v>8.17</v>
      </c>
      <c r="I114" s="4">
        <v>1650.35</v>
      </c>
    </row>
    <row r="115" spans="1:9">
      <c r="A115" s="5">
        <v>41103</v>
      </c>
      <c r="B115" s="6">
        <v>0.56001157407407409</v>
      </c>
      <c r="C115" s="4">
        <v>374</v>
      </c>
      <c r="D115" s="4">
        <v>81.38</v>
      </c>
      <c r="E115" s="4">
        <v>6.3019999999999996</v>
      </c>
      <c r="F115" s="4">
        <v>29.49</v>
      </c>
      <c r="G115" s="4">
        <v>2.7589999999999999</v>
      </c>
      <c r="H115" s="4">
        <v>8.08</v>
      </c>
      <c r="I115" s="4">
        <v>1670.07</v>
      </c>
    </row>
    <row r="116" spans="1:9">
      <c r="A116" s="5">
        <v>41103</v>
      </c>
      <c r="B116" s="6">
        <v>0.56005787037037036</v>
      </c>
      <c r="C116" s="4">
        <v>378</v>
      </c>
      <c r="D116" s="4">
        <v>81.31</v>
      </c>
      <c r="E116" s="4">
        <v>6.3959999999999999</v>
      </c>
      <c r="F116" s="4">
        <v>29.49</v>
      </c>
      <c r="G116" s="4">
        <v>2.7589999999999999</v>
      </c>
      <c r="H116" s="4">
        <v>8.0500000000000007</v>
      </c>
      <c r="I116" s="4">
        <v>1659.62</v>
      </c>
    </row>
    <row r="117" spans="1:9">
      <c r="A117" s="5">
        <v>41103</v>
      </c>
      <c r="B117" s="6">
        <v>0.56009259259259259</v>
      </c>
      <c r="C117" s="4">
        <v>381</v>
      </c>
      <c r="D117" s="4">
        <v>81.290000000000006</v>
      </c>
      <c r="E117" s="4">
        <v>6.4530000000000003</v>
      </c>
      <c r="F117" s="4">
        <v>29.49</v>
      </c>
      <c r="G117" s="4">
        <v>2.7330000000000001</v>
      </c>
      <c r="H117" s="4">
        <v>8.0399999999999991</v>
      </c>
      <c r="I117" s="4">
        <v>1657.3</v>
      </c>
    </row>
    <row r="118" spans="1:9">
      <c r="A118" s="5">
        <v>41103</v>
      </c>
      <c r="B118" s="6">
        <v>0.56013888888888885</v>
      </c>
      <c r="C118" s="4">
        <v>385</v>
      </c>
      <c r="D118" s="4">
        <v>81.27</v>
      </c>
      <c r="E118" s="4">
        <v>6.4589999999999996</v>
      </c>
      <c r="F118" s="4">
        <v>29.49</v>
      </c>
      <c r="G118" s="4">
        <v>2.7589999999999999</v>
      </c>
      <c r="H118" s="4">
        <v>8.01</v>
      </c>
      <c r="I118" s="4">
        <v>1656.1</v>
      </c>
    </row>
    <row r="119" spans="1:9">
      <c r="A119" s="5">
        <v>41103</v>
      </c>
      <c r="B119" s="6">
        <v>0.56018518518518523</v>
      </c>
      <c r="C119" s="4">
        <v>389</v>
      </c>
      <c r="D119" s="4">
        <v>81.27</v>
      </c>
      <c r="E119" s="4">
        <v>6.23</v>
      </c>
      <c r="F119" s="4">
        <v>29.49</v>
      </c>
      <c r="G119" s="4">
        <v>2.7589999999999999</v>
      </c>
      <c r="H119" s="4">
        <v>8.17</v>
      </c>
      <c r="I119" s="4">
        <v>1656.1</v>
      </c>
    </row>
    <row r="120" spans="1:9">
      <c r="A120" s="5">
        <v>41103</v>
      </c>
      <c r="B120" s="6">
        <v>0.5602314814814815</v>
      </c>
      <c r="C120" s="4">
        <v>393</v>
      </c>
      <c r="D120" s="4">
        <v>81.14</v>
      </c>
      <c r="E120" s="4">
        <v>6.7309999999999999</v>
      </c>
      <c r="F120" s="4">
        <v>29.49</v>
      </c>
      <c r="G120" s="4">
        <v>2.7330000000000001</v>
      </c>
      <c r="H120" s="4">
        <v>8.27</v>
      </c>
      <c r="I120" s="4">
        <v>1656.29</v>
      </c>
    </row>
    <row r="121" spans="1:9">
      <c r="A121" s="5">
        <v>41103</v>
      </c>
      <c r="B121" s="6">
        <v>0.56027777777777776</v>
      </c>
      <c r="C121" s="4">
        <v>397</v>
      </c>
      <c r="D121" s="4">
        <v>81.11</v>
      </c>
      <c r="E121" s="4">
        <v>7.0990000000000002</v>
      </c>
      <c r="F121" s="4">
        <v>29.49</v>
      </c>
      <c r="G121" s="4">
        <v>2.7589999999999999</v>
      </c>
      <c r="H121" s="4">
        <v>8.25</v>
      </c>
      <c r="I121" s="4">
        <v>1654.68</v>
      </c>
    </row>
    <row r="122" spans="1:9">
      <c r="A122" s="5">
        <v>41103</v>
      </c>
      <c r="B122" s="6">
        <v>0.56032407407407414</v>
      </c>
      <c r="C122" s="4">
        <v>401</v>
      </c>
      <c r="D122" s="4">
        <v>81.11</v>
      </c>
      <c r="E122" s="4">
        <v>7.1319999999999997</v>
      </c>
      <c r="F122" s="4">
        <v>29.49</v>
      </c>
      <c r="G122" s="4">
        <v>2.7589999999999999</v>
      </c>
      <c r="H122" s="4">
        <v>8.2899999999999991</v>
      </c>
      <c r="I122" s="4">
        <v>1655.42</v>
      </c>
    </row>
    <row r="123" spans="1:9">
      <c r="A123" s="5">
        <v>41103</v>
      </c>
      <c r="B123" s="6">
        <v>0.5603703703703703</v>
      </c>
      <c r="C123" s="4">
        <v>405</v>
      </c>
      <c r="D123" s="4">
        <v>81.11</v>
      </c>
      <c r="E123" s="4">
        <v>7.2460000000000004</v>
      </c>
      <c r="F123" s="4">
        <v>29.49</v>
      </c>
      <c r="G123" s="4">
        <v>2.7589999999999999</v>
      </c>
      <c r="H123" s="4">
        <v>8.2899999999999991</v>
      </c>
      <c r="I123" s="4">
        <v>1655.72</v>
      </c>
    </row>
    <row r="124" spans="1:9">
      <c r="A124" s="5">
        <v>41103</v>
      </c>
      <c r="B124" s="6">
        <v>0.56041666666666667</v>
      </c>
      <c r="C124" s="4">
        <v>409</v>
      </c>
      <c r="D124" s="4">
        <v>81.11</v>
      </c>
      <c r="E124" s="4">
        <v>7.2590000000000003</v>
      </c>
      <c r="F124" s="4">
        <v>29.49</v>
      </c>
      <c r="G124" s="4">
        <v>2.7589999999999999</v>
      </c>
      <c r="H124" s="4">
        <v>8.3000000000000007</v>
      </c>
      <c r="I124" s="4">
        <v>1656.51</v>
      </c>
    </row>
    <row r="125" spans="1:9">
      <c r="A125" s="5">
        <v>41103</v>
      </c>
      <c r="B125" s="6">
        <v>0.56046296296296294</v>
      </c>
      <c r="C125" s="4">
        <v>413</v>
      </c>
      <c r="D125" s="4">
        <v>81.13</v>
      </c>
      <c r="E125" s="4">
        <v>7.27</v>
      </c>
      <c r="F125" s="4">
        <v>29.49</v>
      </c>
      <c r="G125" s="4">
        <v>2.7589999999999999</v>
      </c>
      <c r="H125" s="4">
        <v>8.3000000000000007</v>
      </c>
      <c r="I125" s="4">
        <v>1656.96</v>
      </c>
    </row>
    <row r="126" spans="1:9">
      <c r="A126" s="5">
        <v>41103</v>
      </c>
      <c r="B126" s="6">
        <v>0.56050925925925921</v>
      </c>
      <c r="C126" s="4">
        <v>417</v>
      </c>
      <c r="D126" s="4">
        <v>81.13</v>
      </c>
      <c r="E126" s="4">
        <v>7.1459999999999999</v>
      </c>
      <c r="F126" s="4">
        <v>29.49</v>
      </c>
      <c r="G126" s="4">
        <v>2.7589999999999999</v>
      </c>
      <c r="H126" s="4">
        <v>8.2899999999999991</v>
      </c>
      <c r="I126" s="4">
        <v>1656.4</v>
      </c>
    </row>
    <row r="127" spans="1:9">
      <c r="A127" s="5">
        <v>41103</v>
      </c>
      <c r="B127" s="6">
        <v>0.56055555555555558</v>
      </c>
      <c r="C127" s="4">
        <v>421</v>
      </c>
      <c r="D127" s="4">
        <v>81.16</v>
      </c>
      <c r="E127" s="4">
        <v>7.17</v>
      </c>
      <c r="F127" s="4">
        <v>29.49</v>
      </c>
      <c r="G127" s="4">
        <v>2.7850000000000001</v>
      </c>
      <c r="H127" s="4">
        <v>8.27</v>
      </c>
      <c r="I127" s="4">
        <v>1658.24</v>
      </c>
    </row>
    <row r="128" spans="1:9">
      <c r="A128" s="5">
        <v>41103</v>
      </c>
      <c r="B128" s="6">
        <v>0.56059027777777781</v>
      </c>
      <c r="C128" s="4">
        <v>424</v>
      </c>
      <c r="D128" s="4">
        <v>81.17</v>
      </c>
      <c r="E128" s="4">
        <v>7.16</v>
      </c>
      <c r="F128" s="4">
        <v>29.49</v>
      </c>
      <c r="G128" s="4">
        <v>2.7589999999999999</v>
      </c>
      <c r="H128" s="4">
        <v>8.25</v>
      </c>
      <c r="I128" s="4">
        <v>1659.18</v>
      </c>
    </row>
    <row r="129" spans="1:9">
      <c r="A129" s="5">
        <v>41103</v>
      </c>
      <c r="B129" s="6">
        <v>0.56063657407407408</v>
      </c>
      <c r="C129" s="4">
        <v>428</v>
      </c>
      <c r="D129" s="4">
        <v>81.180000000000007</v>
      </c>
      <c r="E129" s="4">
        <v>7.1660000000000004</v>
      </c>
      <c r="F129" s="4">
        <v>29.49</v>
      </c>
      <c r="G129" s="4">
        <v>2.7589999999999999</v>
      </c>
      <c r="H129" s="4">
        <v>8.24</v>
      </c>
      <c r="I129" s="4">
        <v>1659.4</v>
      </c>
    </row>
    <row r="130" spans="1:9">
      <c r="A130" s="5">
        <v>41103</v>
      </c>
      <c r="B130" s="6">
        <v>0.56068287037037035</v>
      </c>
      <c r="C130" s="4">
        <v>432</v>
      </c>
      <c r="D130" s="4">
        <v>81.17</v>
      </c>
      <c r="E130" s="4">
        <v>7.1050000000000004</v>
      </c>
      <c r="F130" s="4">
        <v>29.49</v>
      </c>
      <c r="G130" s="4">
        <v>2.7589999999999999</v>
      </c>
      <c r="H130" s="4">
        <v>8.24</v>
      </c>
      <c r="I130" s="4">
        <v>1657</v>
      </c>
    </row>
    <row r="131" spans="1:9">
      <c r="A131" s="5">
        <v>41103</v>
      </c>
      <c r="B131" s="6">
        <v>0.56072916666666661</v>
      </c>
      <c r="C131" s="4">
        <v>436</v>
      </c>
      <c r="D131" s="4">
        <v>81.180000000000007</v>
      </c>
      <c r="E131" s="4">
        <v>7.11</v>
      </c>
      <c r="F131" s="4">
        <v>29.49</v>
      </c>
      <c r="G131" s="4">
        <v>2.7589999999999999</v>
      </c>
      <c r="H131" s="4">
        <v>8.2100000000000009</v>
      </c>
      <c r="I131" s="4">
        <v>1656.66</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dimension ref="A1:J64"/>
  <sheetViews>
    <sheetView topLeftCell="A22" zoomScale="70" zoomScaleNormal="70" workbookViewId="0">
      <selection activeCell="D12" sqref="D12:J13"/>
    </sheetView>
  </sheetViews>
  <sheetFormatPr defaultRowHeight="15"/>
  <cols>
    <col min="1" max="1" width="20.5703125" style="4" bestFit="1" customWidth="1"/>
    <col min="2" max="2" width="11.7109375" style="4" customWidth="1"/>
    <col min="3" max="3" width="9.140625" style="4"/>
    <col min="4" max="4" width="13.42578125" style="4" customWidth="1"/>
    <col min="5" max="5" width="11.7109375" style="4" customWidth="1"/>
    <col min="6" max="6" width="19.140625" style="4" customWidth="1"/>
    <col min="7" max="7" width="11.42578125" style="4" customWidth="1"/>
    <col min="8" max="8" width="10.7109375" style="4" customWidth="1"/>
    <col min="9" max="9" width="16.140625" style="4" customWidth="1"/>
    <col min="10" max="16384" width="9.140625" style="4"/>
  </cols>
  <sheetData>
    <row r="1" spans="1:10">
      <c r="A1" s="4" t="s">
        <v>90</v>
      </c>
      <c r="B1" s="4" t="s">
        <v>91</v>
      </c>
    </row>
    <row r="3" spans="1:10">
      <c r="A3" s="4" t="s">
        <v>92</v>
      </c>
      <c r="B3" s="5">
        <v>41106</v>
      </c>
      <c r="C3" s="6">
        <v>0.34479166666666666</v>
      </c>
    </row>
    <row r="4" spans="1:10">
      <c r="A4" s="4" t="s">
        <v>93</v>
      </c>
      <c r="B4" s="4" t="s">
        <v>161</v>
      </c>
    </row>
    <row r="5" spans="1:10">
      <c r="A5" s="4" t="s">
        <v>95</v>
      </c>
      <c r="B5" s="4" t="s">
        <v>96</v>
      </c>
    </row>
    <row r="7" spans="1:10">
      <c r="A7" s="4" t="s">
        <v>97</v>
      </c>
      <c r="B7" s="4">
        <v>48416</v>
      </c>
    </row>
    <row r="8" spans="1:10">
      <c r="A8" s="4" t="s">
        <v>98</v>
      </c>
      <c r="B8" s="4">
        <v>2.13</v>
      </c>
    </row>
    <row r="9" spans="1:10">
      <c r="A9" s="4" t="s">
        <v>99</v>
      </c>
      <c r="B9" s="4" t="s">
        <v>100</v>
      </c>
    </row>
    <row r="11" spans="1:10">
      <c r="A11" s="4" t="s">
        <v>101</v>
      </c>
      <c r="C11" s="4" t="s">
        <v>160</v>
      </c>
    </row>
    <row r="12" spans="1:10" ht="30">
      <c r="D12" s="9" t="s">
        <v>228</v>
      </c>
      <c r="E12" s="9" t="s">
        <v>229</v>
      </c>
      <c r="F12" s="9" t="s">
        <v>230</v>
      </c>
      <c r="G12" s="9" t="s">
        <v>242</v>
      </c>
      <c r="H12" s="9" t="s">
        <v>243</v>
      </c>
      <c r="I12" s="9" t="s">
        <v>231</v>
      </c>
      <c r="J12" s="9" t="s">
        <v>250</v>
      </c>
    </row>
    <row r="13" spans="1:10">
      <c r="A13" s="4" t="s">
        <v>103</v>
      </c>
      <c r="B13" s="5">
        <v>41103</v>
      </c>
      <c r="C13" s="6">
        <v>0.54748842592592595</v>
      </c>
      <c r="D13" s="4">
        <f>MAX(D30:D61)-MIN(D30:D61)</f>
        <v>6.730000000000004</v>
      </c>
      <c r="E13" s="4">
        <f>MAX(E30:E61)-MIN(E30:E61)</f>
        <v>12.484999999999999</v>
      </c>
      <c r="F13" s="4">
        <f>MAX(I30:I61)-MIN(I30:I61)</f>
        <v>99.1099999999999</v>
      </c>
      <c r="G13" s="17">
        <f>MAX(D30:D61)</f>
        <v>86.67</v>
      </c>
      <c r="H13" s="4">
        <f>MIN(D30:D61)</f>
        <v>79.94</v>
      </c>
      <c r="I13" s="13"/>
      <c r="J13" s="4" t="s">
        <v>270</v>
      </c>
    </row>
    <row r="14" spans="1:10">
      <c r="A14" s="4" t="s">
        <v>104</v>
      </c>
      <c r="B14" s="5">
        <v>41103</v>
      </c>
      <c r="C14" s="6">
        <v>0.54748842592592595</v>
      </c>
    </row>
    <row r="16" spans="1:10">
      <c r="A16" s="4" t="s">
        <v>105</v>
      </c>
      <c r="B16" s="4">
        <v>35</v>
      </c>
    </row>
    <row r="18" spans="1:9">
      <c r="A18" s="4" t="s">
        <v>106</v>
      </c>
    </row>
    <row r="19" spans="1:9">
      <c r="A19" s="4" t="s">
        <v>107</v>
      </c>
      <c r="B19" s="4" t="s">
        <v>108</v>
      </c>
    </row>
    <row r="20" spans="1:9">
      <c r="A20" s="4" t="s">
        <v>109</v>
      </c>
      <c r="B20" s="4" t="s">
        <v>110</v>
      </c>
    </row>
    <row r="21" spans="1:9">
      <c r="A21" s="4" t="s">
        <v>111</v>
      </c>
      <c r="B21" s="4" t="s">
        <v>112</v>
      </c>
    </row>
    <row r="22" spans="1:9">
      <c r="A22" s="4" t="s">
        <v>113</v>
      </c>
      <c r="B22" s="4" t="s">
        <v>114</v>
      </c>
    </row>
    <row r="23" spans="1:9">
      <c r="A23" s="4" t="s">
        <v>115</v>
      </c>
      <c r="C23" s="4" t="s">
        <v>116</v>
      </c>
    </row>
    <row r="24" spans="1:9">
      <c r="A24" s="4" t="s">
        <v>117</v>
      </c>
      <c r="B24" s="4" t="s">
        <v>118</v>
      </c>
    </row>
    <row r="25" spans="1:9">
      <c r="A25" s="4" t="s">
        <v>119</v>
      </c>
      <c r="B25" s="4" t="s">
        <v>120</v>
      </c>
    </row>
    <row r="27" spans="1:9">
      <c r="D27" s="4" t="s">
        <v>121</v>
      </c>
      <c r="E27" s="4" t="s">
        <v>108</v>
      </c>
      <c r="F27" s="4" t="s">
        <v>122</v>
      </c>
      <c r="G27" s="4" t="s">
        <v>123</v>
      </c>
      <c r="H27" s="4" t="s">
        <v>124</v>
      </c>
      <c r="I27" s="4" t="s">
        <v>125</v>
      </c>
    </row>
    <row r="28" spans="1:9">
      <c r="A28" s="4" t="s">
        <v>126</v>
      </c>
      <c r="B28" s="4" t="s">
        <v>127</v>
      </c>
      <c r="C28" s="4" t="s">
        <v>128</v>
      </c>
      <c r="D28" s="4" t="s">
        <v>129</v>
      </c>
      <c r="E28" s="4" t="s">
        <v>130</v>
      </c>
      <c r="F28" s="4" t="s">
        <v>131</v>
      </c>
      <c r="G28" s="4" t="s">
        <v>132</v>
      </c>
      <c r="H28" s="4" t="s">
        <v>124</v>
      </c>
      <c r="I28" s="4" t="s">
        <v>133</v>
      </c>
    </row>
    <row r="29" spans="1:9">
      <c r="A29" s="4" t="s">
        <v>134</v>
      </c>
      <c r="B29" s="4" t="s">
        <v>134</v>
      </c>
      <c r="C29" s="4" t="s">
        <v>135</v>
      </c>
      <c r="D29" s="4" t="s">
        <v>136</v>
      </c>
      <c r="E29" s="4" t="s">
        <v>136</v>
      </c>
      <c r="F29" s="4" t="s">
        <v>136</v>
      </c>
      <c r="G29" s="4" t="s">
        <v>136</v>
      </c>
      <c r="H29" s="4" t="s">
        <v>136</v>
      </c>
      <c r="I29" s="4" t="s">
        <v>136</v>
      </c>
    </row>
    <row r="30" spans="1:9">
      <c r="A30" s="5">
        <v>41103</v>
      </c>
      <c r="B30" s="6">
        <v>0.54856481481481478</v>
      </c>
      <c r="C30" s="4">
        <v>93</v>
      </c>
      <c r="D30" s="4">
        <v>86.6</v>
      </c>
      <c r="E30" s="4">
        <v>0.40100000000000002</v>
      </c>
      <c r="F30" s="4">
        <v>29.49</v>
      </c>
      <c r="G30" s="4">
        <v>2.7589999999999999</v>
      </c>
      <c r="H30" s="4">
        <v>9.02</v>
      </c>
      <c r="I30" s="4">
        <v>1745.81</v>
      </c>
    </row>
    <row r="31" spans="1:9">
      <c r="A31" s="5">
        <v>41103</v>
      </c>
      <c r="B31" s="6">
        <v>0.54861111111111105</v>
      </c>
      <c r="C31" s="4">
        <v>97</v>
      </c>
      <c r="D31" s="4">
        <v>86.56</v>
      </c>
      <c r="E31" s="4">
        <v>0.35299999999999998</v>
      </c>
      <c r="F31" s="4">
        <v>29.49</v>
      </c>
      <c r="G31" s="4">
        <v>2.7589999999999999</v>
      </c>
      <c r="H31" s="4">
        <v>9.02</v>
      </c>
      <c r="I31" s="4">
        <v>1747.94</v>
      </c>
    </row>
    <row r="32" spans="1:9">
      <c r="A32" s="5">
        <v>41103</v>
      </c>
      <c r="B32" s="6">
        <v>0.54865740740740743</v>
      </c>
      <c r="C32" s="4">
        <v>101</v>
      </c>
      <c r="D32" s="4">
        <v>86.67</v>
      </c>
      <c r="E32" s="4">
        <v>0.29499999999999998</v>
      </c>
      <c r="F32" s="4">
        <v>29.49</v>
      </c>
      <c r="G32" s="4">
        <v>2.7589999999999999</v>
      </c>
      <c r="H32" s="4">
        <v>9.02</v>
      </c>
      <c r="I32" s="4">
        <v>1750.32</v>
      </c>
    </row>
    <row r="33" spans="1:9">
      <c r="A33" s="5">
        <v>41103</v>
      </c>
      <c r="B33" s="6">
        <v>0.54869212962962965</v>
      </c>
      <c r="C33" s="4">
        <v>104</v>
      </c>
      <c r="D33" s="4">
        <v>86.45</v>
      </c>
      <c r="E33" s="4">
        <v>0.48899999999999999</v>
      </c>
      <c r="F33" s="4">
        <v>29.49</v>
      </c>
      <c r="G33" s="4">
        <v>2.7589999999999999</v>
      </c>
      <c r="H33" s="4">
        <v>9.01</v>
      </c>
      <c r="I33" s="4">
        <v>1741.74</v>
      </c>
    </row>
    <row r="34" spans="1:9">
      <c r="A34" s="5">
        <v>41103</v>
      </c>
      <c r="B34" s="6">
        <v>0.54873842592592592</v>
      </c>
      <c r="C34" s="4">
        <v>108</v>
      </c>
      <c r="D34" s="4">
        <v>85.8</v>
      </c>
      <c r="E34" s="4">
        <v>2.052</v>
      </c>
      <c r="F34" s="4">
        <v>29.49</v>
      </c>
      <c r="G34" s="4">
        <v>2.7589999999999999</v>
      </c>
      <c r="H34" s="4">
        <v>8.98</v>
      </c>
      <c r="I34" s="4">
        <v>1740.91</v>
      </c>
    </row>
    <row r="35" spans="1:9">
      <c r="A35" s="5">
        <v>41103</v>
      </c>
      <c r="B35" s="6">
        <v>0.54878472222222219</v>
      </c>
      <c r="C35" s="4">
        <v>112</v>
      </c>
      <c r="D35" s="4">
        <v>85.42</v>
      </c>
      <c r="E35" s="4">
        <v>2.1080000000000001</v>
      </c>
      <c r="F35" s="4">
        <v>29.49</v>
      </c>
      <c r="G35" s="4">
        <v>2.7589999999999999</v>
      </c>
      <c r="H35" s="4">
        <v>8.94</v>
      </c>
      <c r="I35" s="4">
        <v>1714.23</v>
      </c>
    </row>
    <row r="36" spans="1:9">
      <c r="A36" s="5">
        <v>41103</v>
      </c>
      <c r="B36" s="6">
        <v>0.54883101851851845</v>
      </c>
      <c r="C36" s="4">
        <v>116</v>
      </c>
      <c r="D36" s="4">
        <v>83.08</v>
      </c>
      <c r="E36" s="4">
        <v>3.07</v>
      </c>
      <c r="F36" s="4">
        <v>29.49</v>
      </c>
      <c r="G36" s="4">
        <v>2.7589999999999999</v>
      </c>
      <c r="H36" s="4">
        <v>8.81</v>
      </c>
      <c r="I36" s="4">
        <v>1703.75</v>
      </c>
    </row>
    <row r="37" spans="1:9">
      <c r="A37" s="5">
        <v>41103</v>
      </c>
      <c r="B37" s="6">
        <v>0.54887731481481483</v>
      </c>
      <c r="C37" s="4">
        <v>120</v>
      </c>
      <c r="D37" s="4">
        <v>82.02</v>
      </c>
      <c r="E37" s="4">
        <v>4.4119999999999999</v>
      </c>
      <c r="F37" s="4">
        <v>29.49</v>
      </c>
      <c r="G37" s="4">
        <v>2.7589999999999999</v>
      </c>
      <c r="H37" s="4">
        <v>8.73</v>
      </c>
      <c r="I37" s="4">
        <v>1663.97</v>
      </c>
    </row>
    <row r="38" spans="1:9">
      <c r="A38" s="5">
        <v>41103</v>
      </c>
      <c r="B38" s="6">
        <v>0.5489236111111111</v>
      </c>
      <c r="C38" s="4">
        <v>124</v>
      </c>
      <c r="D38" s="4">
        <v>81.5</v>
      </c>
      <c r="E38" s="4">
        <v>4.452</v>
      </c>
      <c r="F38" s="4">
        <v>29.49</v>
      </c>
      <c r="G38" s="4">
        <v>2.7589999999999999</v>
      </c>
      <c r="H38" s="4">
        <v>8.66</v>
      </c>
      <c r="I38" s="4">
        <v>1662.53</v>
      </c>
    </row>
    <row r="39" spans="1:9">
      <c r="A39" s="5">
        <v>41103</v>
      </c>
      <c r="B39" s="6">
        <v>0.54896990740740736</v>
      </c>
      <c r="C39" s="4">
        <v>128</v>
      </c>
      <c r="D39" s="4">
        <v>81.19</v>
      </c>
      <c r="E39" s="4">
        <v>4.9000000000000004</v>
      </c>
      <c r="F39" s="4">
        <v>29.49</v>
      </c>
      <c r="G39" s="4">
        <v>2.7589999999999999</v>
      </c>
      <c r="H39" s="4">
        <v>8.61</v>
      </c>
      <c r="I39" s="4">
        <v>1656.37</v>
      </c>
    </row>
    <row r="40" spans="1:9">
      <c r="A40" s="5">
        <v>41103</v>
      </c>
      <c r="B40" s="6">
        <v>0.54901620370370374</v>
      </c>
      <c r="C40" s="4">
        <v>132</v>
      </c>
      <c r="D40" s="4">
        <v>81</v>
      </c>
      <c r="E40" s="4">
        <v>6.3369999999999997</v>
      </c>
      <c r="F40" s="4">
        <v>29.49</v>
      </c>
      <c r="G40" s="4">
        <v>2.7589999999999999</v>
      </c>
      <c r="H40" s="4">
        <v>8.57</v>
      </c>
      <c r="I40" s="4">
        <v>1651.96</v>
      </c>
    </row>
    <row r="41" spans="1:9">
      <c r="A41" s="5">
        <v>41103</v>
      </c>
      <c r="B41" s="6">
        <v>0.54906250000000001</v>
      </c>
      <c r="C41" s="4">
        <v>136</v>
      </c>
      <c r="D41" s="4">
        <v>80.77</v>
      </c>
      <c r="E41" s="4">
        <v>6.431</v>
      </c>
      <c r="F41" s="4">
        <v>29.49</v>
      </c>
      <c r="G41" s="4">
        <v>2.7330000000000001</v>
      </c>
      <c r="H41" s="4">
        <v>8.52</v>
      </c>
      <c r="I41" s="4">
        <v>1651.36</v>
      </c>
    </row>
    <row r="42" spans="1:9">
      <c r="A42" s="5">
        <v>41103</v>
      </c>
      <c r="B42" s="6">
        <v>0.54910879629629628</v>
      </c>
      <c r="C42" s="4">
        <v>140</v>
      </c>
      <c r="D42" s="4">
        <v>80.73</v>
      </c>
      <c r="E42" s="4">
        <v>6.4729999999999999</v>
      </c>
      <c r="F42" s="4">
        <v>29.49</v>
      </c>
      <c r="G42" s="4">
        <v>2.7589999999999999</v>
      </c>
      <c r="H42" s="4">
        <v>8.48</v>
      </c>
      <c r="I42" s="4">
        <v>1651.21</v>
      </c>
    </row>
    <row r="43" spans="1:9">
      <c r="A43" s="5">
        <v>41103</v>
      </c>
      <c r="B43" s="6">
        <v>0.5491435185185185</v>
      </c>
      <c r="C43" s="4">
        <v>143</v>
      </c>
      <c r="D43" s="4">
        <v>80.64</v>
      </c>
      <c r="E43" s="4">
        <v>8.1750000000000007</v>
      </c>
      <c r="F43" s="4">
        <v>29.49</v>
      </c>
      <c r="G43" s="4">
        <v>2.7589999999999999</v>
      </c>
      <c r="H43" s="4">
        <v>8.44</v>
      </c>
      <c r="I43" s="4">
        <v>1667.86</v>
      </c>
    </row>
    <row r="44" spans="1:9">
      <c r="A44" s="5">
        <v>41103</v>
      </c>
      <c r="B44" s="6">
        <v>0.54918981481481477</v>
      </c>
      <c r="C44" s="4">
        <v>147</v>
      </c>
      <c r="D44" s="4">
        <v>80.38</v>
      </c>
      <c r="E44" s="4">
        <v>8.0289999999999999</v>
      </c>
      <c r="F44" s="4">
        <v>29.49</v>
      </c>
      <c r="G44" s="4">
        <v>2.7589999999999999</v>
      </c>
      <c r="H44" s="4">
        <v>8.3800000000000008</v>
      </c>
      <c r="I44" s="4">
        <v>1668.43</v>
      </c>
    </row>
    <row r="45" spans="1:9">
      <c r="A45" s="5">
        <v>41103</v>
      </c>
      <c r="B45" s="6">
        <v>0.54923611111111115</v>
      </c>
      <c r="C45" s="4">
        <v>151</v>
      </c>
      <c r="D45" s="4">
        <v>80.28</v>
      </c>
      <c r="E45" s="4">
        <v>8</v>
      </c>
      <c r="F45" s="4">
        <v>29.49</v>
      </c>
      <c r="G45" s="4">
        <v>2.7589999999999999</v>
      </c>
      <c r="H45" s="4">
        <v>8.33</v>
      </c>
      <c r="I45" s="4">
        <v>1670.56</v>
      </c>
    </row>
    <row r="46" spans="1:9">
      <c r="A46" s="5">
        <v>41103</v>
      </c>
      <c r="B46" s="6">
        <v>0.54928240740740741</v>
      </c>
      <c r="C46" s="4">
        <v>155</v>
      </c>
      <c r="D46" s="4">
        <v>80.099999999999994</v>
      </c>
      <c r="E46" s="4">
        <v>10.813000000000001</v>
      </c>
      <c r="F46" s="4">
        <v>29.49</v>
      </c>
      <c r="G46" s="4">
        <v>2.7589999999999999</v>
      </c>
      <c r="H46" s="4">
        <v>8.27</v>
      </c>
      <c r="I46" s="4">
        <v>1665.13</v>
      </c>
    </row>
    <row r="47" spans="1:9">
      <c r="A47" s="5">
        <v>41103</v>
      </c>
      <c r="B47" s="6">
        <v>0.54932870370370368</v>
      </c>
      <c r="C47" s="4">
        <v>159</v>
      </c>
      <c r="D47" s="4">
        <v>80.03</v>
      </c>
      <c r="E47" s="4">
        <v>10.914999999999999</v>
      </c>
      <c r="F47" s="4">
        <v>29.49</v>
      </c>
      <c r="G47" s="4">
        <v>2.7330000000000001</v>
      </c>
      <c r="H47" s="4">
        <v>8.2100000000000009</v>
      </c>
      <c r="I47" s="4">
        <v>1665.74</v>
      </c>
    </row>
    <row r="48" spans="1:9">
      <c r="A48" s="5">
        <v>41103</v>
      </c>
      <c r="B48" s="6">
        <v>0.54937500000000006</v>
      </c>
      <c r="C48" s="4">
        <v>163</v>
      </c>
      <c r="D48" s="4">
        <v>80.02</v>
      </c>
      <c r="E48" s="4">
        <v>11.282</v>
      </c>
      <c r="F48" s="4">
        <v>29.49</v>
      </c>
      <c r="G48" s="4">
        <v>2.7589999999999999</v>
      </c>
      <c r="H48" s="4">
        <v>8.17</v>
      </c>
      <c r="I48" s="4">
        <v>1666.53</v>
      </c>
    </row>
    <row r="49" spans="1:9">
      <c r="A49" s="5">
        <v>41103</v>
      </c>
      <c r="B49" s="6">
        <v>0.54942129629629632</v>
      </c>
      <c r="C49" s="4">
        <v>167</v>
      </c>
      <c r="D49" s="4">
        <v>79.98</v>
      </c>
      <c r="E49" s="4">
        <v>12.526</v>
      </c>
      <c r="F49" s="4">
        <v>29.49</v>
      </c>
      <c r="G49" s="4">
        <v>2.7589999999999999</v>
      </c>
      <c r="H49" s="4">
        <v>8.14</v>
      </c>
      <c r="I49" s="4">
        <v>1666.04</v>
      </c>
    </row>
    <row r="50" spans="1:9">
      <c r="A50" s="5">
        <v>41103</v>
      </c>
      <c r="B50" s="6">
        <v>0.54946759259259259</v>
      </c>
      <c r="C50" s="4">
        <v>171</v>
      </c>
      <c r="D50" s="4">
        <v>79.989999999999995</v>
      </c>
      <c r="E50" s="4">
        <v>12.537000000000001</v>
      </c>
      <c r="F50" s="4">
        <v>29.49</v>
      </c>
      <c r="G50" s="4">
        <v>2.7589999999999999</v>
      </c>
      <c r="H50" s="4">
        <v>8.1300000000000008</v>
      </c>
      <c r="I50" s="4">
        <v>1665.7</v>
      </c>
    </row>
    <row r="51" spans="1:9">
      <c r="A51" s="5">
        <v>41103</v>
      </c>
      <c r="B51" s="6">
        <v>0.54951388888888886</v>
      </c>
      <c r="C51" s="4">
        <v>175</v>
      </c>
      <c r="D51" s="4">
        <v>79.97</v>
      </c>
      <c r="E51" s="4">
        <v>12.727</v>
      </c>
      <c r="F51" s="4">
        <v>29.49</v>
      </c>
      <c r="G51" s="4">
        <v>2.7589999999999999</v>
      </c>
      <c r="H51" s="4">
        <v>8.11</v>
      </c>
      <c r="I51" s="4">
        <v>1663.39</v>
      </c>
    </row>
    <row r="52" spans="1:9">
      <c r="A52" s="5">
        <v>41103</v>
      </c>
      <c r="B52" s="6">
        <v>0.54956018518518512</v>
      </c>
      <c r="C52" s="4">
        <v>179</v>
      </c>
      <c r="D52" s="4">
        <v>79.97</v>
      </c>
      <c r="E52" s="4">
        <v>12.746</v>
      </c>
      <c r="F52" s="4">
        <v>29.49</v>
      </c>
      <c r="G52" s="4">
        <v>2.7589999999999999</v>
      </c>
      <c r="H52" s="4">
        <v>8.08</v>
      </c>
      <c r="I52" s="4">
        <v>1664.64</v>
      </c>
    </row>
    <row r="53" spans="1:9">
      <c r="A53" s="5">
        <v>41103</v>
      </c>
      <c r="B53" s="6">
        <v>0.54959490740740746</v>
      </c>
      <c r="C53" s="4">
        <v>182</v>
      </c>
      <c r="D53" s="4">
        <v>79.959999999999994</v>
      </c>
      <c r="E53" s="4">
        <v>12.765000000000001</v>
      </c>
      <c r="F53" s="4">
        <v>29.49</v>
      </c>
      <c r="G53" s="4">
        <v>2.7589999999999999</v>
      </c>
      <c r="H53" s="4">
        <v>8.08</v>
      </c>
      <c r="I53" s="4">
        <v>1665.39</v>
      </c>
    </row>
    <row r="54" spans="1:9">
      <c r="A54" s="5">
        <v>41103</v>
      </c>
      <c r="B54" s="6">
        <v>0.54964120370370373</v>
      </c>
      <c r="C54" s="4">
        <v>186</v>
      </c>
      <c r="D54" s="4">
        <v>79.97</v>
      </c>
      <c r="E54" s="4">
        <v>12.78</v>
      </c>
      <c r="F54" s="4">
        <v>29.49</v>
      </c>
      <c r="G54" s="4">
        <v>2.7589999999999999</v>
      </c>
      <c r="H54" s="4">
        <v>8.09</v>
      </c>
      <c r="I54" s="4">
        <v>1665.73</v>
      </c>
    </row>
    <row r="55" spans="1:9">
      <c r="A55" s="5">
        <v>41103</v>
      </c>
      <c r="B55" s="6">
        <v>0.5496875</v>
      </c>
      <c r="C55" s="4">
        <v>190</v>
      </c>
      <c r="D55" s="4">
        <v>79.959999999999994</v>
      </c>
      <c r="E55" s="4">
        <v>12.759</v>
      </c>
      <c r="F55" s="4">
        <v>29.49</v>
      </c>
      <c r="G55" s="4">
        <v>2.7589999999999999</v>
      </c>
      <c r="H55" s="4">
        <v>8.09</v>
      </c>
      <c r="I55" s="4">
        <v>1660.48</v>
      </c>
    </row>
    <row r="56" spans="1:9">
      <c r="A56" s="5">
        <v>41103</v>
      </c>
      <c r="B56" s="6">
        <v>0.54973379629629626</v>
      </c>
      <c r="C56" s="4">
        <v>194</v>
      </c>
      <c r="D56" s="4">
        <v>79.97</v>
      </c>
      <c r="E56" s="4">
        <v>12.555</v>
      </c>
      <c r="F56" s="4">
        <v>29.49</v>
      </c>
      <c r="G56" s="4">
        <v>2.7589999999999999</v>
      </c>
      <c r="H56" s="4">
        <v>8.08</v>
      </c>
      <c r="I56" s="4">
        <v>1663.84</v>
      </c>
    </row>
    <row r="57" spans="1:9">
      <c r="A57" s="5">
        <v>41103</v>
      </c>
      <c r="B57" s="6">
        <v>0.54978009259259253</v>
      </c>
      <c r="C57" s="4">
        <v>198</v>
      </c>
      <c r="D57" s="4">
        <v>79.94</v>
      </c>
      <c r="E57" s="4">
        <v>9.3379999999999992</v>
      </c>
      <c r="F57" s="4">
        <v>29.49</v>
      </c>
      <c r="G57" s="4">
        <v>2.7589999999999999</v>
      </c>
      <c r="H57" s="4">
        <v>8.08</v>
      </c>
      <c r="I57" s="4">
        <v>1659.58</v>
      </c>
    </row>
    <row r="58" spans="1:9">
      <c r="A58" s="5">
        <v>41103</v>
      </c>
      <c r="B58" s="6">
        <v>0.54982638888888891</v>
      </c>
      <c r="C58" s="4">
        <v>202</v>
      </c>
      <c r="D58" s="4">
        <v>80.23</v>
      </c>
      <c r="E58" s="4">
        <v>4.6230000000000002</v>
      </c>
      <c r="F58" s="4">
        <v>29.49</v>
      </c>
      <c r="G58" s="4">
        <v>2.7589999999999999</v>
      </c>
      <c r="H58" s="4">
        <v>8.18</v>
      </c>
      <c r="I58" s="4">
        <v>1660.03</v>
      </c>
    </row>
    <row r="59" spans="1:9">
      <c r="A59" s="5">
        <v>41103</v>
      </c>
      <c r="B59" s="6">
        <v>0.54987268518518517</v>
      </c>
      <c r="C59" s="4">
        <v>206</v>
      </c>
      <c r="D59" s="4">
        <v>81.260000000000005</v>
      </c>
      <c r="E59" s="4">
        <v>4.8970000000000002</v>
      </c>
      <c r="F59" s="4">
        <v>29.49</v>
      </c>
      <c r="G59" s="4">
        <v>2.7589999999999999</v>
      </c>
      <c r="H59" s="4">
        <v>8.36</v>
      </c>
      <c r="I59" s="4">
        <v>1659.92</v>
      </c>
    </row>
    <row r="60" spans="1:9">
      <c r="A60" s="5">
        <v>41103</v>
      </c>
      <c r="B60" s="6">
        <v>0.54991898148148144</v>
      </c>
      <c r="C60" s="4">
        <v>210</v>
      </c>
      <c r="D60" s="4">
        <v>81.25</v>
      </c>
      <c r="E60" s="4">
        <v>4.9820000000000002</v>
      </c>
      <c r="F60" s="4">
        <v>29.49</v>
      </c>
      <c r="G60" s="4">
        <v>2.7589999999999999</v>
      </c>
      <c r="H60" s="4">
        <v>8.42</v>
      </c>
      <c r="I60" s="4">
        <v>1654.45</v>
      </c>
    </row>
    <row r="61" spans="1:9">
      <c r="A61" s="5">
        <v>41103</v>
      </c>
      <c r="B61" s="6">
        <v>0.54996527777777782</v>
      </c>
      <c r="C61" s="4">
        <v>214</v>
      </c>
      <c r="D61" s="4">
        <v>82.95</v>
      </c>
      <c r="E61" s="4">
        <v>1.8180000000000001</v>
      </c>
      <c r="F61" s="4">
        <v>29.49</v>
      </c>
      <c r="G61" s="4">
        <v>2.7589999999999999</v>
      </c>
      <c r="H61" s="4">
        <v>8.58</v>
      </c>
      <c r="I61" s="4">
        <v>1747.2</v>
      </c>
    </row>
    <row r="62" spans="1:9">
      <c r="A62" s="11">
        <v>41103</v>
      </c>
      <c r="B62" s="12">
        <v>0.55001157407407408</v>
      </c>
      <c r="C62" s="13">
        <v>218</v>
      </c>
      <c r="D62" s="13">
        <v>84.39</v>
      </c>
      <c r="E62" s="13">
        <v>9.0999999999999998E-2</v>
      </c>
      <c r="F62" s="13">
        <v>29.49</v>
      </c>
      <c r="G62" s="13">
        <v>2.7850000000000001</v>
      </c>
      <c r="H62" s="13">
        <v>8.75</v>
      </c>
      <c r="I62" s="13">
        <v>2.06</v>
      </c>
    </row>
    <row r="63" spans="1:9">
      <c r="A63" s="11">
        <v>41103</v>
      </c>
      <c r="B63" s="12">
        <v>0.55004629629629631</v>
      </c>
      <c r="C63" s="13">
        <v>221</v>
      </c>
      <c r="D63" s="13">
        <v>81.069999999999993</v>
      </c>
      <c r="E63" s="13">
        <v>4.2999999999999997E-2</v>
      </c>
      <c r="F63" s="13">
        <v>29.49</v>
      </c>
      <c r="G63" s="13">
        <v>2.7589999999999999</v>
      </c>
      <c r="H63" s="13">
        <v>8.7100000000000009</v>
      </c>
      <c r="I63" s="13">
        <v>1.29</v>
      </c>
    </row>
    <row r="64" spans="1:9">
      <c r="A64" s="11">
        <v>41103</v>
      </c>
      <c r="B64" s="12">
        <v>0.55009259259259258</v>
      </c>
      <c r="C64" s="13">
        <v>225</v>
      </c>
      <c r="D64" s="13">
        <v>81.19</v>
      </c>
      <c r="E64" s="13">
        <v>-6.0000000000000001E-3</v>
      </c>
      <c r="F64" s="13">
        <v>29.49</v>
      </c>
      <c r="G64" s="13">
        <v>2.7330000000000001</v>
      </c>
      <c r="H64" s="13">
        <v>8.75</v>
      </c>
      <c r="I64" s="13">
        <v>1.29</v>
      </c>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dimension ref="A1:J55"/>
  <sheetViews>
    <sheetView topLeftCell="A23" zoomScale="70" zoomScaleNormal="70" workbookViewId="0">
      <selection activeCell="K15" sqref="K15"/>
    </sheetView>
  </sheetViews>
  <sheetFormatPr defaultRowHeight="15"/>
  <cols>
    <col min="1" max="1" width="20.5703125" style="4" bestFit="1" customWidth="1"/>
    <col min="2" max="2" width="10.28515625" style="4" customWidth="1"/>
    <col min="3" max="3" width="9.140625" style="4" customWidth="1"/>
    <col min="4" max="4" width="13.28515625" style="4" customWidth="1"/>
    <col min="5" max="5" width="12.28515625" style="4" customWidth="1"/>
    <col min="6" max="6" width="18.28515625" style="4" customWidth="1"/>
    <col min="7" max="7" width="10.5703125" style="4" customWidth="1"/>
    <col min="8" max="8" width="10.7109375" style="4" customWidth="1"/>
    <col min="9" max="9" width="19.28515625" style="4" customWidth="1"/>
    <col min="10" max="16384" width="9.140625" style="4"/>
  </cols>
  <sheetData>
    <row r="1" spans="1:10">
      <c r="A1" s="4" t="s">
        <v>90</v>
      </c>
      <c r="B1" s="4" t="s">
        <v>91</v>
      </c>
    </row>
    <row r="3" spans="1:10">
      <c r="A3" s="4" t="s">
        <v>92</v>
      </c>
      <c r="B3" s="5">
        <v>41106</v>
      </c>
      <c r="C3" s="6">
        <v>0.34469907407407407</v>
      </c>
    </row>
    <row r="4" spans="1:10">
      <c r="A4" s="4" t="s">
        <v>93</v>
      </c>
      <c r="B4" s="4" t="s">
        <v>163</v>
      </c>
    </row>
    <row r="5" spans="1:10">
      <c r="A5" s="4" t="s">
        <v>95</v>
      </c>
      <c r="B5" s="4" t="s">
        <v>96</v>
      </c>
    </row>
    <row r="7" spans="1:10">
      <c r="A7" s="4" t="s">
        <v>97</v>
      </c>
      <c r="B7" s="4">
        <v>48416</v>
      </c>
    </row>
    <row r="8" spans="1:10">
      <c r="A8" s="4" t="s">
        <v>98</v>
      </c>
      <c r="B8" s="4">
        <v>2.13</v>
      </c>
    </row>
    <row r="9" spans="1:10">
      <c r="A9" s="4" t="s">
        <v>99</v>
      </c>
      <c r="B9" s="4" t="s">
        <v>100</v>
      </c>
    </row>
    <row r="11" spans="1:10">
      <c r="A11" s="4" t="s">
        <v>101</v>
      </c>
      <c r="C11" s="4" t="s">
        <v>162</v>
      </c>
      <c r="D11" s="4" t="s">
        <v>164</v>
      </c>
    </row>
    <row r="12" spans="1:10" ht="36.75" customHeight="1">
      <c r="D12" s="9" t="s">
        <v>228</v>
      </c>
      <c r="E12" s="9" t="s">
        <v>229</v>
      </c>
      <c r="F12" s="9" t="s">
        <v>230</v>
      </c>
      <c r="G12" s="9" t="s">
        <v>242</v>
      </c>
      <c r="H12" s="9" t="s">
        <v>243</v>
      </c>
      <c r="I12" s="9" t="s">
        <v>231</v>
      </c>
      <c r="J12" s="9" t="s">
        <v>250</v>
      </c>
    </row>
    <row r="13" spans="1:10">
      <c r="A13" s="4" t="s">
        <v>103</v>
      </c>
      <c r="B13" s="5">
        <v>41103</v>
      </c>
      <c r="C13" s="6">
        <v>0.54068287037037044</v>
      </c>
      <c r="D13" s="4">
        <f>MAX(D30:D55)-MIN(D30:D55)</f>
        <v>13.61999999999999</v>
      </c>
      <c r="E13" s="4">
        <f>MAX(E30:E55)-MIN(E30:E55)</f>
        <v>12.475</v>
      </c>
      <c r="F13" s="4">
        <f>MAX(I30:I55)-MIN(I30:I55)</f>
        <v>283.8599999999999</v>
      </c>
      <c r="G13" s="17">
        <f>MAX(D30:D55)</f>
        <v>86.27</v>
      </c>
      <c r="H13" s="4">
        <f>MIN(D30:D55)</f>
        <v>72.650000000000006</v>
      </c>
      <c r="I13" s="13"/>
      <c r="J13" s="4" t="s">
        <v>271</v>
      </c>
    </row>
    <row r="14" spans="1:10">
      <c r="A14" s="4" t="s">
        <v>104</v>
      </c>
      <c r="B14" s="5">
        <v>41103</v>
      </c>
      <c r="C14" s="6">
        <v>0.54068287037037044</v>
      </c>
    </row>
    <row r="16" spans="1:10">
      <c r="A16" s="4" t="s">
        <v>105</v>
      </c>
      <c r="B16" s="4">
        <v>26</v>
      </c>
    </row>
    <row r="18" spans="1:9">
      <c r="A18" s="4" t="s">
        <v>106</v>
      </c>
    </row>
    <row r="19" spans="1:9">
      <c r="A19" s="4" t="s">
        <v>107</v>
      </c>
      <c r="B19" s="4" t="s">
        <v>108</v>
      </c>
    </row>
    <row r="20" spans="1:9">
      <c r="A20" s="4" t="s">
        <v>109</v>
      </c>
      <c r="B20" s="4" t="s">
        <v>110</v>
      </c>
    </row>
    <row r="21" spans="1:9">
      <c r="A21" s="4" t="s">
        <v>111</v>
      </c>
      <c r="B21" s="4" t="s">
        <v>112</v>
      </c>
    </row>
    <row r="22" spans="1:9">
      <c r="A22" s="4" t="s">
        <v>113</v>
      </c>
      <c r="B22" s="4" t="s">
        <v>114</v>
      </c>
    </row>
    <row r="23" spans="1:9">
      <c r="A23" s="4" t="s">
        <v>115</v>
      </c>
      <c r="C23" s="4" t="s">
        <v>116</v>
      </c>
    </row>
    <row r="24" spans="1:9">
      <c r="A24" s="4" t="s">
        <v>117</v>
      </c>
      <c r="B24" s="4" t="s">
        <v>118</v>
      </c>
    </row>
    <row r="25" spans="1:9">
      <c r="A25" s="4" t="s">
        <v>119</v>
      </c>
      <c r="B25" s="4" t="s">
        <v>120</v>
      </c>
    </row>
    <row r="27" spans="1:9">
      <c r="D27" s="4" t="s">
        <v>121</v>
      </c>
      <c r="E27" s="4" t="s">
        <v>108</v>
      </c>
      <c r="F27" s="4" t="s">
        <v>122</v>
      </c>
      <c r="G27" s="4" t="s">
        <v>123</v>
      </c>
      <c r="H27" s="4" t="s">
        <v>124</v>
      </c>
      <c r="I27" s="4" t="s">
        <v>125</v>
      </c>
    </row>
    <row r="28" spans="1:9">
      <c r="A28" s="4" t="s">
        <v>126</v>
      </c>
      <c r="B28" s="4" t="s">
        <v>127</v>
      </c>
      <c r="C28" s="4" t="s">
        <v>128</v>
      </c>
      <c r="D28" s="4" t="s">
        <v>129</v>
      </c>
      <c r="E28" s="4" t="s">
        <v>130</v>
      </c>
      <c r="F28" s="4" t="s">
        <v>131</v>
      </c>
      <c r="G28" s="4" t="s">
        <v>132</v>
      </c>
      <c r="H28" s="4" t="s">
        <v>124</v>
      </c>
      <c r="I28" s="4" t="s">
        <v>133</v>
      </c>
    </row>
    <row r="29" spans="1:9">
      <c r="A29" s="4" t="s">
        <v>134</v>
      </c>
      <c r="B29" s="4" t="s">
        <v>134</v>
      </c>
      <c r="C29" s="4" t="s">
        <v>135</v>
      </c>
      <c r="D29" s="4" t="s">
        <v>136</v>
      </c>
      <c r="E29" s="4" t="s">
        <v>136</v>
      </c>
      <c r="F29" s="4" t="s">
        <v>136</v>
      </c>
      <c r="G29" s="4" t="s">
        <v>136</v>
      </c>
      <c r="H29" s="4" t="s">
        <v>136</v>
      </c>
      <c r="I29" s="4" t="s">
        <v>136</v>
      </c>
    </row>
    <row r="30" spans="1:9">
      <c r="A30" s="5">
        <v>41103</v>
      </c>
      <c r="B30" s="6">
        <v>0.54089120370370369</v>
      </c>
      <c r="C30" s="4">
        <v>18</v>
      </c>
      <c r="D30" s="4">
        <v>86.27</v>
      </c>
      <c r="E30" s="4">
        <v>0.58099999999999996</v>
      </c>
      <c r="F30" s="4">
        <v>29.49</v>
      </c>
      <c r="G30" s="4">
        <v>2.7330000000000001</v>
      </c>
      <c r="H30" s="4">
        <v>8.92</v>
      </c>
      <c r="I30" s="4">
        <v>1801.09</v>
      </c>
    </row>
    <row r="31" spans="1:9">
      <c r="A31" s="5">
        <v>41103</v>
      </c>
      <c r="B31" s="6">
        <v>0.54093749999999996</v>
      </c>
      <c r="C31" s="4">
        <v>22</v>
      </c>
      <c r="D31" s="4">
        <v>85.18</v>
      </c>
      <c r="E31" s="4">
        <v>2.3639999999999999</v>
      </c>
      <c r="F31" s="4">
        <v>29.49</v>
      </c>
      <c r="G31" s="4">
        <v>2.7330000000000001</v>
      </c>
      <c r="H31" s="4">
        <v>8.93</v>
      </c>
      <c r="I31" s="4">
        <v>1678.5</v>
      </c>
    </row>
    <row r="32" spans="1:9">
      <c r="A32" s="5">
        <v>41103</v>
      </c>
      <c r="B32" s="6">
        <v>0.54098379629629634</v>
      </c>
      <c r="C32" s="4">
        <v>26</v>
      </c>
      <c r="D32" s="4">
        <v>79.3</v>
      </c>
      <c r="E32" s="4">
        <v>6.7089999999999996</v>
      </c>
      <c r="F32" s="4">
        <v>29.49</v>
      </c>
      <c r="G32" s="4">
        <v>2.7069999999999999</v>
      </c>
      <c r="H32" s="4">
        <v>8.66</v>
      </c>
      <c r="I32" s="4">
        <v>1611.42</v>
      </c>
    </row>
    <row r="33" spans="1:9">
      <c r="A33" s="5">
        <v>41103</v>
      </c>
      <c r="B33" s="6">
        <v>0.5410300925925926</v>
      </c>
      <c r="C33" s="4">
        <v>30</v>
      </c>
      <c r="D33" s="4">
        <v>78.3</v>
      </c>
      <c r="E33" s="4">
        <v>7.6260000000000003</v>
      </c>
      <c r="F33" s="4">
        <v>29.49</v>
      </c>
      <c r="G33" s="4">
        <v>2.7069999999999999</v>
      </c>
      <c r="H33" s="4">
        <v>8.3699999999999992</v>
      </c>
      <c r="I33" s="4">
        <v>1583.79</v>
      </c>
    </row>
    <row r="34" spans="1:9">
      <c r="A34" s="5">
        <v>41103</v>
      </c>
      <c r="B34" s="6">
        <v>0.54107638888888887</v>
      </c>
      <c r="C34" s="4">
        <v>34</v>
      </c>
      <c r="D34" s="4">
        <v>77.41</v>
      </c>
      <c r="E34" s="4">
        <v>7.68</v>
      </c>
      <c r="F34" s="4">
        <v>29.49</v>
      </c>
      <c r="G34" s="4">
        <v>2.7069999999999999</v>
      </c>
      <c r="H34" s="4">
        <v>8.1999999999999993</v>
      </c>
      <c r="I34" s="4">
        <v>1572.6</v>
      </c>
    </row>
    <row r="35" spans="1:9">
      <c r="A35" s="5">
        <v>41103</v>
      </c>
      <c r="B35" s="6">
        <v>0.54112268518518525</v>
      </c>
      <c r="C35" s="4">
        <v>38</v>
      </c>
      <c r="D35" s="4">
        <v>76.400000000000006</v>
      </c>
      <c r="E35" s="4">
        <v>10.853</v>
      </c>
      <c r="F35" s="4">
        <v>29.49</v>
      </c>
      <c r="G35" s="4">
        <v>2.681</v>
      </c>
      <c r="H35" s="4">
        <v>8.11</v>
      </c>
      <c r="I35" s="4">
        <v>1517.23</v>
      </c>
    </row>
    <row r="36" spans="1:9">
      <c r="A36" s="5">
        <v>41103</v>
      </c>
      <c r="B36" s="6">
        <v>0.54116898148148151</v>
      </c>
      <c r="C36" s="4">
        <v>42</v>
      </c>
      <c r="D36" s="4">
        <v>74.47</v>
      </c>
      <c r="E36" s="4">
        <v>11.864000000000001</v>
      </c>
      <c r="F36" s="4">
        <v>29.49</v>
      </c>
      <c r="G36" s="4">
        <v>2.7069999999999999</v>
      </c>
      <c r="H36" s="4">
        <v>8.0399999999999991</v>
      </c>
      <c r="I36" s="4">
        <v>1530.35</v>
      </c>
    </row>
    <row r="37" spans="1:9">
      <c r="A37" s="5">
        <v>41103</v>
      </c>
      <c r="B37" s="6">
        <v>0.54121527777777778</v>
      </c>
      <c r="C37" s="4">
        <v>46</v>
      </c>
      <c r="D37" s="4">
        <v>73.09</v>
      </c>
      <c r="E37" s="4">
        <v>12.645</v>
      </c>
      <c r="F37" s="4">
        <v>29.49</v>
      </c>
      <c r="G37" s="4">
        <v>2.681</v>
      </c>
      <c r="H37" s="4">
        <v>7.96</v>
      </c>
      <c r="I37" s="4">
        <v>1526.93</v>
      </c>
    </row>
    <row r="38" spans="1:9">
      <c r="A38" s="5">
        <v>41103</v>
      </c>
      <c r="B38" s="6">
        <v>0.54126157407407405</v>
      </c>
      <c r="C38" s="4">
        <v>50</v>
      </c>
      <c r="D38" s="4">
        <v>72.92</v>
      </c>
      <c r="E38" s="4">
        <v>13.055999999999999</v>
      </c>
      <c r="F38" s="4">
        <v>29.49</v>
      </c>
      <c r="G38" s="4">
        <v>2.7069999999999999</v>
      </c>
      <c r="H38" s="4">
        <v>7.77</v>
      </c>
      <c r="I38" s="4">
        <v>1531.5</v>
      </c>
    </row>
    <row r="39" spans="1:9">
      <c r="A39" s="5">
        <v>41103</v>
      </c>
      <c r="B39" s="6">
        <v>0.54130787037037031</v>
      </c>
      <c r="C39" s="4">
        <v>54</v>
      </c>
      <c r="D39" s="4">
        <v>72.650000000000006</v>
      </c>
      <c r="E39" s="4">
        <v>12.891</v>
      </c>
      <c r="F39" s="4">
        <v>29.49</v>
      </c>
      <c r="G39" s="4">
        <v>2.7069999999999999</v>
      </c>
      <c r="H39" s="4">
        <v>7.65</v>
      </c>
      <c r="I39" s="4">
        <v>1549.54</v>
      </c>
    </row>
    <row r="40" spans="1:9">
      <c r="A40" s="5">
        <v>41103</v>
      </c>
      <c r="B40" s="6">
        <v>0.54134259259259265</v>
      </c>
      <c r="C40" s="4">
        <v>57</v>
      </c>
      <c r="D40" s="4">
        <v>72.69</v>
      </c>
      <c r="E40" s="4">
        <v>12.718999999999999</v>
      </c>
      <c r="F40" s="4">
        <v>29.49</v>
      </c>
      <c r="G40" s="4">
        <v>2.7069999999999999</v>
      </c>
      <c r="H40" s="4">
        <v>7.42</v>
      </c>
      <c r="I40" s="4">
        <v>1551.77</v>
      </c>
    </row>
    <row r="41" spans="1:9">
      <c r="A41" s="5">
        <v>41103</v>
      </c>
      <c r="B41" s="6">
        <v>0.54138888888888892</v>
      </c>
      <c r="C41" s="4">
        <v>61</v>
      </c>
      <c r="D41" s="4">
        <v>72.739999999999995</v>
      </c>
      <c r="E41" s="4">
        <v>12.52</v>
      </c>
      <c r="F41" s="4">
        <v>29.49</v>
      </c>
      <c r="G41" s="4">
        <v>2.7330000000000001</v>
      </c>
      <c r="H41" s="4">
        <v>7.35</v>
      </c>
      <c r="I41" s="4">
        <v>1546.66</v>
      </c>
    </row>
    <row r="42" spans="1:9">
      <c r="A42" s="5">
        <v>41103</v>
      </c>
      <c r="B42" s="6">
        <v>0.54143518518518519</v>
      </c>
      <c r="C42" s="4">
        <v>65</v>
      </c>
      <c r="D42" s="4">
        <v>72.81</v>
      </c>
      <c r="E42" s="4">
        <v>12.313000000000001</v>
      </c>
      <c r="F42" s="4">
        <v>29.49</v>
      </c>
      <c r="G42" s="4">
        <v>2.7069999999999999</v>
      </c>
      <c r="H42" s="4">
        <v>7.3</v>
      </c>
      <c r="I42" s="4">
        <v>1555.26</v>
      </c>
    </row>
    <row r="43" spans="1:9">
      <c r="A43" s="5">
        <v>41103</v>
      </c>
      <c r="B43" s="6">
        <v>0.54148148148148145</v>
      </c>
      <c r="C43" s="4">
        <v>69</v>
      </c>
      <c r="D43" s="4">
        <v>73.489999999999995</v>
      </c>
      <c r="E43" s="4">
        <v>10.332000000000001</v>
      </c>
      <c r="F43" s="4">
        <v>29.49</v>
      </c>
      <c r="G43" s="4">
        <v>2.7330000000000001</v>
      </c>
      <c r="H43" s="4">
        <v>7.38</v>
      </c>
      <c r="I43" s="4">
        <v>1524.48</v>
      </c>
    </row>
    <row r="44" spans="1:9">
      <c r="A44" s="5">
        <v>41103</v>
      </c>
      <c r="B44" s="6">
        <v>0.54152777777777772</v>
      </c>
      <c r="C44" s="4">
        <v>73</v>
      </c>
      <c r="D44" s="4">
        <v>74.709999999999994</v>
      </c>
      <c r="E44" s="4">
        <v>10.374000000000001</v>
      </c>
      <c r="F44" s="4">
        <v>29.49</v>
      </c>
      <c r="G44" s="4">
        <v>2.7330000000000001</v>
      </c>
      <c r="H44" s="4">
        <v>7.62</v>
      </c>
      <c r="I44" s="4">
        <v>1533.19</v>
      </c>
    </row>
    <row r="45" spans="1:9">
      <c r="A45" s="5">
        <v>41103</v>
      </c>
      <c r="B45" s="6">
        <v>0.5415740740740741</v>
      </c>
      <c r="C45" s="4">
        <v>77</v>
      </c>
      <c r="D45" s="4">
        <v>75.150000000000006</v>
      </c>
      <c r="E45" s="4">
        <v>9.34</v>
      </c>
      <c r="F45" s="4">
        <v>29.49</v>
      </c>
      <c r="G45" s="4">
        <v>2.7330000000000001</v>
      </c>
      <c r="H45" s="4">
        <v>7.72</v>
      </c>
      <c r="I45" s="4">
        <v>1556.39</v>
      </c>
    </row>
    <row r="46" spans="1:9">
      <c r="A46" s="5">
        <v>41103</v>
      </c>
      <c r="B46" s="6">
        <v>0.54162037037037036</v>
      </c>
      <c r="C46" s="4">
        <v>81</v>
      </c>
      <c r="D46" s="4">
        <v>76.900000000000006</v>
      </c>
      <c r="E46" s="4">
        <v>6.3659999999999997</v>
      </c>
      <c r="F46" s="4">
        <v>29.49</v>
      </c>
      <c r="G46" s="4">
        <v>2.7069999999999999</v>
      </c>
      <c r="H46" s="4">
        <v>7.75</v>
      </c>
      <c r="I46" s="4">
        <v>1602.66</v>
      </c>
    </row>
    <row r="47" spans="1:9">
      <c r="A47" s="5">
        <v>41103</v>
      </c>
      <c r="B47" s="6">
        <v>0.54166666666666663</v>
      </c>
      <c r="C47" s="4">
        <v>85</v>
      </c>
      <c r="D47" s="4">
        <v>77.88</v>
      </c>
      <c r="E47" s="4">
        <v>6.41</v>
      </c>
      <c r="F47" s="4">
        <v>29.49</v>
      </c>
      <c r="G47" s="4">
        <v>2.7069999999999999</v>
      </c>
      <c r="H47" s="4">
        <v>7.84</v>
      </c>
      <c r="I47" s="4">
        <v>1607.05</v>
      </c>
    </row>
    <row r="48" spans="1:9">
      <c r="A48" s="5">
        <v>41103</v>
      </c>
      <c r="B48" s="6">
        <v>0.54171296296296301</v>
      </c>
      <c r="C48" s="4">
        <v>89</v>
      </c>
      <c r="D48" s="4">
        <v>78.069999999999993</v>
      </c>
      <c r="E48" s="4">
        <v>6.4729999999999999</v>
      </c>
      <c r="F48" s="4">
        <v>29.49</v>
      </c>
      <c r="G48" s="4">
        <v>2.7069999999999999</v>
      </c>
      <c r="H48" s="4">
        <v>7.89</v>
      </c>
      <c r="I48" s="4">
        <v>1606.42</v>
      </c>
    </row>
    <row r="49" spans="1:9">
      <c r="A49" s="5">
        <v>41103</v>
      </c>
      <c r="B49" s="6">
        <v>0.54175925925925927</v>
      </c>
      <c r="C49" s="4">
        <v>93</v>
      </c>
      <c r="D49" s="4">
        <v>78.19</v>
      </c>
      <c r="E49" s="4">
        <v>6.5119999999999996</v>
      </c>
      <c r="F49" s="4">
        <v>29.49</v>
      </c>
      <c r="G49" s="4">
        <v>2.7330000000000001</v>
      </c>
      <c r="H49" s="4">
        <v>7.93</v>
      </c>
      <c r="I49" s="4">
        <v>1612.43</v>
      </c>
    </row>
    <row r="50" spans="1:9">
      <c r="A50" s="5">
        <v>41103</v>
      </c>
      <c r="B50" s="6">
        <v>0.5417939814814815</v>
      </c>
      <c r="C50" s="4">
        <v>96</v>
      </c>
      <c r="D50" s="4">
        <v>78.540000000000006</v>
      </c>
      <c r="E50" s="4">
        <v>5.3620000000000001</v>
      </c>
      <c r="F50" s="4">
        <v>29.49</v>
      </c>
      <c r="G50" s="4">
        <v>2.7069999999999999</v>
      </c>
      <c r="H50" s="4">
        <v>7.96</v>
      </c>
      <c r="I50" s="4">
        <v>1630.3</v>
      </c>
    </row>
    <row r="51" spans="1:9">
      <c r="A51" s="5">
        <v>41103</v>
      </c>
      <c r="B51" s="6">
        <v>0.54184027777777777</v>
      </c>
      <c r="C51" s="4">
        <v>100</v>
      </c>
      <c r="D51" s="4">
        <v>78.98</v>
      </c>
      <c r="E51" s="4">
        <v>4.4429999999999996</v>
      </c>
      <c r="F51" s="4">
        <v>29.49</v>
      </c>
      <c r="G51" s="4">
        <v>2.7069999999999999</v>
      </c>
      <c r="H51" s="4">
        <v>8.0500000000000007</v>
      </c>
      <c r="I51" s="4">
        <v>1639.46</v>
      </c>
    </row>
    <row r="52" spans="1:9">
      <c r="A52" s="5">
        <v>41103</v>
      </c>
      <c r="B52" s="6">
        <v>0.54188657407407403</v>
      </c>
      <c r="C52" s="4">
        <v>104</v>
      </c>
      <c r="D52" s="4">
        <v>79.06</v>
      </c>
      <c r="E52" s="4">
        <v>4.4530000000000003</v>
      </c>
      <c r="F52" s="4">
        <v>29.49</v>
      </c>
      <c r="G52" s="4">
        <v>2.7330000000000001</v>
      </c>
      <c r="H52" s="4">
        <v>8.1</v>
      </c>
      <c r="I52" s="4">
        <v>1640.45</v>
      </c>
    </row>
    <row r="53" spans="1:9">
      <c r="A53" s="5">
        <v>41103</v>
      </c>
      <c r="B53" s="6">
        <v>0.54193287037037041</v>
      </c>
      <c r="C53" s="4">
        <v>108</v>
      </c>
      <c r="D53" s="4">
        <v>79.47</v>
      </c>
      <c r="E53" s="4">
        <v>1.5660000000000001</v>
      </c>
      <c r="F53" s="4">
        <v>29.49</v>
      </c>
      <c r="G53" s="4">
        <v>2.7330000000000001</v>
      </c>
      <c r="H53" s="4">
        <v>8.25</v>
      </c>
      <c r="I53" s="4">
        <v>1750.59</v>
      </c>
    </row>
    <row r="54" spans="1:9">
      <c r="A54" s="5">
        <v>41103</v>
      </c>
      <c r="B54" s="6">
        <v>0.54197916666666668</v>
      </c>
      <c r="C54" s="4">
        <v>112</v>
      </c>
      <c r="D54" s="4">
        <v>84.69</v>
      </c>
      <c r="E54" s="4">
        <v>1.2390000000000001</v>
      </c>
      <c r="F54" s="4">
        <v>29.49</v>
      </c>
      <c r="G54" s="4">
        <v>2.7330000000000001</v>
      </c>
      <c r="H54" s="4">
        <v>8.67</v>
      </c>
      <c r="I54" s="4">
        <v>1764.46</v>
      </c>
    </row>
    <row r="55" spans="1:9">
      <c r="A55" s="5">
        <v>41103</v>
      </c>
      <c r="B55" s="6">
        <v>0.54202546296296295</v>
      </c>
      <c r="C55" s="4">
        <v>116</v>
      </c>
      <c r="D55" s="4">
        <v>85.23</v>
      </c>
      <c r="E55" s="4">
        <v>1.2749999999999999</v>
      </c>
      <c r="F55" s="4">
        <v>29.49</v>
      </c>
      <c r="G55" s="4">
        <v>2.7330000000000001</v>
      </c>
      <c r="H55" s="4">
        <v>8.7799999999999994</v>
      </c>
      <c r="I55" s="4">
        <v>1770.13</v>
      </c>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dimension ref="A1:K55"/>
  <sheetViews>
    <sheetView zoomScale="70" zoomScaleNormal="70" workbookViewId="0">
      <selection activeCell="B2" sqref="B2"/>
    </sheetView>
  </sheetViews>
  <sheetFormatPr defaultRowHeight="15"/>
  <cols>
    <col min="1" max="4" width="16.28515625" style="4" customWidth="1"/>
    <col min="5" max="5" width="11.85546875" style="4" customWidth="1"/>
    <col min="6" max="6" width="10.7109375" style="4" customWidth="1"/>
    <col min="7" max="7" width="19.7109375" style="4" customWidth="1"/>
    <col min="8" max="8" width="12.140625" style="4" customWidth="1"/>
    <col min="9" max="9" width="11.28515625" style="4" customWidth="1"/>
    <col min="10" max="10" width="15.7109375" style="4" customWidth="1"/>
    <col min="11" max="16384" width="9.140625" style="4"/>
  </cols>
  <sheetData>
    <row r="1" spans="1:11" ht="35.25" customHeight="1">
      <c r="A1" s="4" t="s">
        <v>101</v>
      </c>
      <c r="B1" s="4" t="s">
        <v>165</v>
      </c>
      <c r="C1" s="9" t="s">
        <v>237</v>
      </c>
      <c r="D1" s="9" t="s">
        <v>236</v>
      </c>
      <c r="E1" s="9" t="s">
        <v>228</v>
      </c>
      <c r="F1" s="9" t="s">
        <v>229</v>
      </c>
      <c r="G1" s="9" t="s">
        <v>230</v>
      </c>
      <c r="H1" s="9" t="s">
        <v>242</v>
      </c>
      <c r="I1" s="9" t="s">
        <v>243</v>
      </c>
      <c r="J1" s="9" t="s">
        <v>231</v>
      </c>
      <c r="K1" s="9" t="s">
        <v>232</v>
      </c>
    </row>
    <row r="2" spans="1:11">
      <c r="A2" s="4" t="s">
        <v>103</v>
      </c>
      <c r="B2" s="7">
        <v>41114.608078703706</v>
      </c>
      <c r="C2" s="5">
        <v>41114</v>
      </c>
      <c r="D2" s="14">
        <v>0.60807870370370376</v>
      </c>
      <c r="E2" s="4">
        <f>MAX(B8:B55)-MIN(B8:B55)</f>
        <v>8.1999999999999886</v>
      </c>
      <c r="F2" s="4">
        <f>MAX(C8:C55)-MIN(C8:C55)</f>
        <v>6.4029999999999996</v>
      </c>
      <c r="G2" s="4">
        <f>MAX(E8:E55)-MIN(E8:E55)</f>
        <v>130</v>
      </c>
      <c r="H2" s="4">
        <f>MAX(B8:B55)</f>
        <v>84.82</v>
      </c>
      <c r="I2" s="4">
        <f>MIN(B8:B55)</f>
        <v>76.62</v>
      </c>
      <c r="J2" s="13"/>
      <c r="K2" s="4" t="s">
        <v>272</v>
      </c>
    </row>
    <row r="3" spans="1:11">
      <c r="A3" s="4" t="s">
        <v>146</v>
      </c>
      <c r="B3" s="7">
        <v>41114.608078703706</v>
      </c>
    </row>
    <row r="4" spans="1:11">
      <c r="A4" s="4" t="s">
        <v>104</v>
      </c>
      <c r="B4" s="7">
        <v>41114.608078703706</v>
      </c>
    </row>
    <row r="7" spans="1:11">
      <c r="A7" s="4" t="s">
        <v>145</v>
      </c>
      <c r="B7" s="4" t="s">
        <v>144</v>
      </c>
      <c r="C7" s="4" t="s">
        <v>143</v>
      </c>
      <c r="D7" s="4" t="s">
        <v>124</v>
      </c>
      <c r="E7" s="4" t="s">
        <v>142</v>
      </c>
      <c r="F7" s="4" t="s">
        <v>141</v>
      </c>
    </row>
    <row r="8" spans="1:11">
      <c r="A8" s="7">
        <v>41114.609525462962</v>
      </c>
      <c r="B8" s="4">
        <v>84.82</v>
      </c>
      <c r="C8" s="4">
        <v>0.104</v>
      </c>
      <c r="D8" s="4">
        <v>8.92</v>
      </c>
      <c r="E8" s="4">
        <v>1123</v>
      </c>
      <c r="F8" s="4">
        <v>2.7069999999999999</v>
      </c>
    </row>
    <row r="9" spans="1:11">
      <c r="A9" s="7">
        <v>41114.609571759262</v>
      </c>
      <c r="B9" s="4">
        <v>84.05</v>
      </c>
      <c r="C9" s="4">
        <v>0.81899999999999995</v>
      </c>
      <c r="D9" s="4">
        <v>8.93</v>
      </c>
      <c r="E9" s="4">
        <v>1122</v>
      </c>
      <c r="F9" s="4">
        <v>2.7330000000000001</v>
      </c>
    </row>
    <row r="10" spans="1:11">
      <c r="A10" s="7">
        <v>41114.609606481485</v>
      </c>
      <c r="B10" s="4">
        <v>83.66</v>
      </c>
      <c r="C10" s="4">
        <v>1.5549999999999999</v>
      </c>
      <c r="D10" s="4">
        <v>8.93</v>
      </c>
      <c r="E10" s="4">
        <v>1092</v>
      </c>
      <c r="F10" s="4">
        <v>2.7330000000000001</v>
      </c>
    </row>
    <row r="11" spans="1:11">
      <c r="A11" s="7">
        <v>41114.609652777777</v>
      </c>
      <c r="B11" s="4">
        <v>79.61</v>
      </c>
      <c r="C11" s="4">
        <v>3.327</v>
      </c>
      <c r="D11" s="4">
        <v>8.91</v>
      </c>
      <c r="E11" s="4">
        <v>1114</v>
      </c>
      <c r="F11" s="4">
        <v>2.7330000000000001</v>
      </c>
    </row>
    <row r="12" spans="1:11">
      <c r="A12" s="7">
        <v>41114.609699074077</v>
      </c>
      <c r="B12" s="4">
        <v>77.27</v>
      </c>
      <c r="C12" s="4">
        <v>4.5860000000000003</v>
      </c>
      <c r="D12" s="4">
        <v>8.76</v>
      </c>
      <c r="E12" s="4">
        <v>1143</v>
      </c>
      <c r="F12" s="4">
        <v>2.7330000000000001</v>
      </c>
    </row>
    <row r="13" spans="1:11">
      <c r="A13" s="7">
        <v>41114.60974537037</v>
      </c>
      <c r="B13" s="4">
        <v>76.739999999999995</v>
      </c>
      <c r="C13" s="4">
        <v>5.9720000000000004</v>
      </c>
      <c r="D13" s="4">
        <v>8.64</v>
      </c>
      <c r="E13" s="4">
        <v>1154</v>
      </c>
      <c r="F13" s="4">
        <v>2.7069999999999999</v>
      </c>
    </row>
    <row r="14" spans="1:11">
      <c r="A14" s="7">
        <v>41114.609791666669</v>
      </c>
      <c r="B14" s="4">
        <v>76.680000000000007</v>
      </c>
      <c r="C14" s="4">
        <v>6.1379999999999999</v>
      </c>
      <c r="D14" s="4">
        <v>8.5500000000000007</v>
      </c>
      <c r="E14" s="4">
        <v>1159</v>
      </c>
      <c r="F14" s="4">
        <v>2.7069999999999999</v>
      </c>
    </row>
    <row r="15" spans="1:11">
      <c r="A15" s="7">
        <v>41114.609837962962</v>
      </c>
      <c r="B15" s="4">
        <v>76.7</v>
      </c>
      <c r="C15" s="4">
        <v>6.2460000000000004</v>
      </c>
      <c r="D15" s="4">
        <v>7.78</v>
      </c>
      <c r="E15" s="4">
        <v>1162</v>
      </c>
      <c r="F15" s="4">
        <v>2.7069999999999999</v>
      </c>
    </row>
    <row r="16" spans="1:11">
      <c r="A16" s="7">
        <v>41114.609884259262</v>
      </c>
      <c r="B16" s="4">
        <v>76.739999999999995</v>
      </c>
      <c r="C16" s="4">
        <v>6.282</v>
      </c>
      <c r="D16" s="4">
        <v>7.64</v>
      </c>
      <c r="E16" s="4">
        <v>1162</v>
      </c>
      <c r="F16" s="4">
        <v>2.7330000000000001</v>
      </c>
    </row>
    <row r="17" spans="1:6">
      <c r="A17" s="7">
        <v>41114.609930555554</v>
      </c>
      <c r="B17" s="4">
        <v>76.709999999999994</v>
      </c>
      <c r="C17" s="4">
        <v>6.1909999999999998</v>
      </c>
      <c r="D17" s="4">
        <v>7.5</v>
      </c>
      <c r="E17" s="4">
        <v>1156</v>
      </c>
      <c r="F17" s="4">
        <v>2.7069999999999999</v>
      </c>
    </row>
    <row r="18" spans="1:6">
      <c r="A18" s="7">
        <v>41114.609976851854</v>
      </c>
      <c r="B18" s="4">
        <v>76.650000000000006</v>
      </c>
      <c r="C18" s="4">
        <v>6.2469999999999999</v>
      </c>
      <c r="D18" s="4">
        <v>7.51</v>
      </c>
      <c r="E18" s="4">
        <v>1158</v>
      </c>
      <c r="F18" s="4">
        <v>2.7069999999999999</v>
      </c>
    </row>
    <row r="19" spans="1:6">
      <c r="A19" s="7">
        <v>41114.610023148147</v>
      </c>
      <c r="B19" s="4">
        <v>76.66</v>
      </c>
      <c r="C19" s="4">
        <v>6.2830000000000004</v>
      </c>
      <c r="D19" s="4">
        <v>7.48</v>
      </c>
      <c r="E19" s="4">
        <v>1157</v>
      </c>
      <c r="F19" s="4">
        <v>2.7330000000000001</v>
      </c>
    </row>
    <row r="20" spans="1:6">
      <c r="A20" s="7">
        <v>41114.610069444447</v>
      </c>
      <c r="B20" s="4">
        <v>76.69</v>
      </c>
      <c r="C20" s="4">
        <v>6.3289999999999997</v>
      </c>
      <c r="D20" s="4">
        <v>7.46</v>
      </c>
      <c r="E20" s="4">
        <v>1160</v>
      </c>
      <c r="F20" s="4">
        <v>2.7069999999999999</v>
      </c>
    </row>
    <row r="21" spans="1:6">
      <c r="A21" s="7">
        <v>41114.610115740739</v>
      </c>
      <c r="B21" s="4">
        <v>76.72</v>
      </c>
      <c r="C21" s="4">
        <v>6.3680000000000003</v>
      </c>
      <c r="D21" s="4">
        <v>7.47</v>
      </c>
      <c r="E21" s="4">
        <v>1160</v>
      </c>
      <c r="F21" s="4">
        <v>2.7069999999999999</v>
      </c>
    </row>
    <row r="22" spans="1:6">
      <c r="A22" s="7">
        <v>41114.610162037039</v>
      </c>
      <c r="B22" s="4">
        <v>76.77</v>
      </c>
      <c r="C22" s="4">
        <v>6.4009999999999998</v>
      </c>
      <c r="D22" s="4">
        <v>7.48</v>
      </c>
      <c r="E22" s="4">
        <v>1161</v>
      </c>
      <c r="F22" s="4">
        <v>2.7069999999999999</v>
      </c>
    </row>
    <row r="23" spans="1:6">
      <c r="A23" s="7">
        <v>41114.610208333332</v>
      </c>
      <c r="B23" s="4">
        <v>76.77</v>
      </c>
      <c r="C23" s="4">
        <v>6.3789999999999996</v>
      </c>
      <c r="D23" s="4">
        <v>7.49</v>
      </c>
      <c r="E23" s="4">
        <v>1145</v>
      </c>
      <c r="F23" s="4">
        <v>2.7069999999999999</v>
      </c>
    </row>
    <row r="24" spans="1:6">
      <c r="A24" s="7">
        <v>41114.610254629632</v>
      </c>
      <c r="B24" s="4">
        <v>76.63</v>
      </c>
      <c r="C24" s="4">
        <v>6.5049999999999999</v>
      </c>
      <c r="D24" s="4">
        <v>7.49</v>
      </c>
      <c r="E24" s="4">
        <v>1156</v>
      </c>
      <c r="F24" s="4">
        <v>2.7069999999999999</v>
      </c>
    </row>
    <row r="25" spans="1:6">
      <c r="A25" s="7">
        <v>41114.610300925924</v>
      </c>
      <c r="B25" s="4">
        <v>76.66</v>
      </c>
      <c r="C25" s="4">
        <v>6.4509999999999996</v>
      </c>
      <c r="D25" s="4">
        <v>7.49</v>
      </c>
      <c r="E25" s="4">
        <v>1100</v>
      </c>
      <c r="F25" s="4">
        <v>2.7330000000000001</v>
      </c>
    </row>
    <row r="26" spans="1:6">
      <c r="A26" s="7">
        <v>41114.610347222224</v>
      </c>
      <c r="B26" s="4">
        <v>76.680000000000007</v>
      </c>
      <c r="C26" s="4">
        <v>6.4119999999999999</v>
      </c>
      <c r="D26" s="4">
        <v>7.49</v>
      </c>
      <c r="E26" s="4">
        <v>1100</v>
      </c>
      <c r="F26" s="4">
        <v>2.7069999999999999</v>
      </c>
    </row>
    <row r="27" spans="1:6">
      <c r="A27" s="7">
        <v>41114.610393518517</v>
      </c>
      <c r="B27" s="4">
        <v>76.64</v>
      </c>
      <c r="C27" s="4">
        <v>6.47</v>
      </c>
      <c r="D27" s="4">
        <v>7.49</v>
      </c>
      <c r="E27" s="4">
        <v>1062</v>
      </c>
      <c r="F27" s="4">
        <v>2.7069999999999999</v>
      </c>
    </row>
    <row r="28" spans="1:6">
      <c r="A28" s="7">
        <v>41114.61042824074</v>
      </c>
      <c r="B28" s="4">
        <v>76.62</v>
      </c>
      <c r="C28" s="4">
        <v>6.4269999999999996</v>
      </c>
      <c r="D28" s="4">
        <v>7.51</v>
      </c>
      <c r="E28" s="4">
        <v>1136</v>
      </c>
      <c r="F28" s="4">
        <v>2.7069999999999999</v>
      </c>
    </row>
    <row r="29" spans="1:6">
      <c r="A29" s="7">
        <v>41114.610474537039</v>
      </c>
      <c r="B29" s="4">
        <v>76.650000000000006</v>
      </c>
      <c r="C29" s="4">
        <v>6.43</v>
      </c>
      <c r="D29" s="4">
        <v>7.5</v>
      </c>
      <c r="E29" s="4">
        <v>1152</v>
      </c>
      <c r="F29" s="4">
        <v>2.7069999999999999</v>
      </c>
    </row>
    <row r="30" spans="1:6">
      <c r="A30" s="7">
        <v>41114.610520833332</v>
      </c>
      <c r="B30" s="4">
        <v>76.67</v>
      </c>
      <c r="C30" s="4">
        <v>6.4470000000000001</v>
      </c>
      <c r="D30" s="4">
        <v>7.5</v>
      </c>
      <c r="E30" s="4">
        <v>1156</v>
      </c>
      <c r="F30" s="4">
        <v>2.7330000000000001</v>
      </c>
    </row>
    <row r="31" spans="1:6">
      <c r="A31" s="7">
        <v>41114.610567129632</v>
      </c>
      <c r="B31" s="4">
        <v>76.69</v>
      </c>
      <c r="C31" s="4">
        <v>6.4630000000000001</v>
      </c>
      <c r="D31" s="4">
        <v>7.52</v>
      </c>
      <c r="E31" s="4">
        <v>1156</v>
      </c>
      <c r="F31" s="4">
        <v>2.7330000000000001</v>
      </c>
    </row>
    <row r="32" spans="1:6">
      <c r="A32" s="7">
        <v>41114.610613425924</v>
      </c>
      <c r="B32" s="4">
        <v>76.709999999999994</v>
      </c>
      <c r="C32" s="4">
        <v>6.4740000000000002</v>
      </c>
      <c r="D32" s="4">
        <v>7.52</v>
      </c>
      <c r="E32" s="4">
        <v>1155</v>
      </c>
      <c r="F32" s="4">
        <v>2.7069999999999999</v>
      </c>
    </row>
    <row r="33" spans="1:6">
      <c r="A33" s="7">
        <v>41114.610659722224</v>
      </c>
      <c r="B33" s="4">
        <v>76.709999999999994</v>
      </c>
      <c r="C33" s="4">
        <v>6.4850000000000003</v>
      </c>
      <c r="D33" s="4">
        <v>7.51</v>
      </c>
      <c r="E33" s="4">
        <v>1157</v>
      </c>
      <c r="F33" s="4">
        <v>2.7330000000000001</v>
      </c>
    </row>
    <row r="34" spans="1:6">
      <c r="A34" s="7">
        <v>41114.610706018517</v>
      </c>
      <c r="B34" s="4">
        <v>76.73</v>
      </c>
      <c r="C34" s="4">
        <v>6.4770000000000003</v>
      </c>
      <c r="D34" s="4">
        <v>7.51</v>
      </c>
      <c r="E34" s="4">
        <v>1156</v>
      </c>
      <c r="F34" s="4">
        <v>2.7330000000000001</v>
      </c>
    </row>
    <row r="35" spans="1:6">
      <c r="A35" s="7">
        <v>41114.610752314817</v>
      </c>
      <c r="B35" s="4">
        <v>76.75</v>
      </c>
      <c r="C35" s="4">
        <v>6.4850000000000003</v>
      </c>
      <c r="D35" s="4">
        <v>7.51</v>
      </c>
      <c r="E35" s="4">
        <v>1154</v>
      </c>
      <c r="F35" s="4">
        <v>2.7330000000000001</v>
      </c>
    </row>
    <row r="36" spans="1:6">
      <c r="A36" s="7">
        <v>41114.610798611109</v>
      </c>
      <c r="B36" s="4">
        <v>76.77</v>
      </c>
      <c r="C36" s="4">
        <v>6.4939999999999998</v>
      </c>
      <c r="D36" s="4">
        <v>7.5</v>
      </c>
      <c r="E36" s="4">
        <v>1153</v>
      </c>
      <c r="F36" s="4">
        <v>2.7330000000000001</v>
      </c>
    </row>
    <row r="37" spans="1:6">
      <c r="A37" s="7">
        <v>41114.610844907409</v>
      </c>
      <c r="B37" s="4">
        <v>76.78</v>
      </c>
      <c r="C37" s="4">
        <v>6.5</v>
      </c>
      <c r="D37" s="4">
        <v>7.5</v>
      </c>
      <c r="E37" s="4">
        <v>1151</v>
      </c>
      <c r="F37" s="4">
        <v>2.7330000000000001</v>
      </c>
    </row>
    <row r="38" spans="1:6">
      <c r="A38" s="7">
        <v>41114.610891203702</v>
      </c>
      <c r="B38" s="4">
        <v>76.790000000000006</v>
      </c>
      <c r="C38" s="4">
        <v>6.5060000000000002</v>
      </c>
      <c r="D38" s="4">
        <v>7.5</v>
      </c>
      <c r="E38" s="4">
        <v>1154</v>
      </c>
      <c r="F38" s="4">
        <v>2.7330000000000001</v>
      </c>
    </row>
    <row r="39" spans="1:6">
      <c r="A39" s="7">
        <v>41114.610937500001</v>
      </c>
      <c r="B39" s="4">
        <v>76.8</v>
      </c>
      <c r="C39" s="4">
        <v>6.4950000000000001</v>
      </c>
      <c r="D39" s="4">
        <v>7.49</v>
      </c>
      <c r="E39" s="4">
        <v>1153</v>
      </c>
      <c r="F39" s="4">
        <v>2.7330000000000001</v>
      </c>
    </row>
    <row r="40" spans="1:6">
      <c r="A40" s="7">
        <v>41114.610983796294</v>
      </c>
      <c r="B40" s="4">
        <v>76.81</v>
      </c>
      <c r="C40" s="4">
        <v>6.4989999999999997</v>
      </c>
      <c r="D40" s="4">
        <v>7.49</v>
      </c>
      <c r="E40" s="4">
        <v>1153</v>
      </c>
      <c r="F40" s="4">
        <v>2.7069999999999999</v>
      </c>
    </row>
    <row r="41" spans="1:6">
      <c r="A41" s="7">
        <v>41114.611030092594</v>
      </c>
      <c r="B41" s="4">
        <v>76.819999999999993</v>
      </c>
      <c r="C41" s="4">
        <v>6.5039999999999996</v>
      </c>
      <c r="D41" s="4">
        <v>7.49</v>
      </c>
      <c r="E41" s="4">
        <v>1152</v>
      </c>
      <c r="F41" s="4">
        <v>2.7069999999999999</v>
      </c>
    </row>
    <row r="42" spans="1:6">
      <c r="A42" s="7">
        <v>41114.611076388886</v>
      </c>
      <c r="B42" s="4">
        <v>76.81</v>
      </c>
      <c r="C42" s="4">
        <v>6.5069999999999997</v>
      </c>
      <c r="D42" s="4">
        <v>7.48</v>
      </c>
      <c r="E42" s="4">
        <v>1152</v>
      </c>
      <c r="F42" s="4">
        <v>2.7069999999999999</v>
      </c>
    </row>
    <row r="43" spans="1:6">
      <c r="A43" s="7">
        <v>41114.611122685186</v>
      </c>
      <c r="B43" s="4">
        <v>76.819999999999993</v>
      </c>
      <c r="C43" s="4">
        <v>6.4950000000000001</v>
      </c>
      <c r="D43" s="4">
        <v>7.48</v>
      </c>
      <c r="E43" s="4">
        <v>1147</v>
      </c>
      <c r="F43" s="4">
        <v>2.7069999999999999</v>
      </c>
    </row>
    <row r="44" spans="1:6">
      <c r="A44" s="7">
        <v>41114.611168981479</v>
      </c>
      <c r="B44" s="4">
        <v>76.819999999999993</v>
      </c>
      <c r="C44" s="4">
        <v>6.4649999999999999</v>
      </c>
      <c r="D44" s="4">
        <v>7.48</v>
      </c>
      <c r="E44" s="4">
        <v>1137</v>
      </c>
      <c r="F44" s="4">
        <v>2.7330000000000001</v>
      </c>
    </row>
    <row r="45" spans="1:6">
      <c r="A45" s="7">
        <v>41114.611215277779</v>
      </c>
      <c r="B45" s="4">
        <v>76.819999999999993</v>
      </c>
      <c r="C45" s="4">
        <v>6.452</v>
      </c>
      <c r="D45" s="4">
        <v>7.48</v>
      </c>
      <c r="E45" s="4">
        <v>1117</v>
      </c>
      <c r="F45" s="4">
        <v>2.7330000000000001</v>
      </c>
    </row>
    <row r="46" spans="1:6">
      <c r="A46" s="7">
        <v>41114.611250000002</v>
      </c>
      <c r="B46" s="4">
        <v>76.819999999999993</v>
      </c>
      <c r="C46" s="4">
        <v>6.4539999999999997</v>
      </c>
      <c r="D46" s="4">
        <v>7.48</v>
      </c>
      <c r="E46" s="4">
        <v>1119</v>
      </c>
      <c r="F46" s="4">
        <v>2.7330000000000001</v>
      </c>
    </row>
    <row r="47" spans="1:6">
      <c r="A47" s="7">
        <v>41114.611296296294</v>
      </c>
      <c r="B47" s="4">
        <v>76.84</v>
      </c>
      <c r="C47" s="4">
        <v>6.4409999999999998</v>
      </c>
      <c r="D47" s="4">
        <v>7.48</v>
      </c>
      <c r="E47" s="4">
        <v>1116</v>
      </c>
      <c r="F47" s="4">
        <v>2.7069999999999999</v>
      </c>
    </row>
    <row r="48" spans="1:6">
      <c r="A48" s="7">
        <v>41114.611342592594</v>
      </c>
      <c r="B48" s="4">
        <v>76.83</v>
      </c>
      <c r="C48" s="4">
        <v>6.4429999999999996</v>
      </c>
      <c r="D48" s="4">
        <v>7.48</v>
      </c>
      <c r="E48" s="4">
        <v>1117</v>
      </c>
      <c r="F48" s="4">
        <v>2.7069999999999999</v>
      </c>
    </row>
    <row r="49" spans="1:6">
      <c r="A49" s="7">
        <v>41114.611388888887</v>
      </c>
      <c r="B49" s="4">
        <v>76.83</v>
      </c>
      <c r="C49" s="4">
        <v>6.4459999999999997</v>
      </c>
      <c r="D49" s="4">
        <v>7.49</v>
      </c>
      <c r="E49" s="4">
        <v>1110</v>
      </c>
      <c r="F49" s="4">
        <v>2.7330000000000001</v>
      </c>
    </row>
    <row r="50" spans="1:6">
      <c r="A50" s="7">
        <v>41114.611435185187</v>
      </c>
      <c r="B50" s="4">
        <v>76.849999999999994</v>
      </c>
      <c r="C50" s="4">
        <v>6.4480000000000004</v>
      </c>
      <c r="D50" s="4">
        <v>7.51</v>
      </c>
      <c r="E50" s="4">
        <v>1120</v>
      </c>
      <c r="F50" s="4">
        <v>2.7069999999999999</v>
      </c>
    </row>
    <row r="51" spans="1:6">
      <c r="A51" s="7">
        <v>41114.611481481479</v>
      </c>
      <c r="B51" s="4">
        <v>76.819999999999993</v>
      </c>
      <c r="C51" s="4">
        <v>6.4009999999999998</v>
      </c>
      <c r="D51" s="4">
        <v>7.52</v>
      </c>
      <c r="E51" s="4">
        <v>1138</v>
      </c>
      <c r="F51" s="4">
        <v>2.7069999999999999</v>
      </c>
    </row>
    <row r="52" spans="1:6">
      <c r="A52" s="7">
        <v>41114.611527777779</v>
      </c>
      <c r="B52" s="4">
        <v>76.8</v>
      </c>
      <c r="C52" s="4">
        <v>6.3029999999999999</v>
      </c>
      <c r="D52" s="4">
        <v>7.53</v>
      </c>
      <c r="E52" s="4">
        <v>1143</v>
      </c>
      <c r="F52" s="4">
        <v>2.7069999999999999</v>
      </c>
    </row>
    <row r="53" spans="1:6">
      <c r="A53" s="7">
        <v>41114.611574074072</v>
      </c>
      <c r="B53" s="4">
        <v>76.78</v>
      </c>
      <c r="C53" s="4">
        <v>5.8879999999999999</v>
      </c>
      <c r="D53" s="4">
        <v>7.56</v>
      </c>
      <c r="E53" s="4">
        <v>1133</v>
      </c>
      <c r="F53" s="4">
        <v>2.7330000000000001</v>
      </c>
    </row>
    <row r="54" spans="1:6">
      <c r="A54" s="7">
        <v>41114.611620370371</v>
      </c>
      <c r="B54" s="4">
        <v>77.989999999999995</v>
      </c>
      <c r="C54" s="4">
        <v>1.3939999999999999</v>
      </c>
      <c r="D54" s="4">
        <v>7.65</v>
      </c>
      <c r="E54" s="4">
        <v>1192</v>
      </c>
      <c r="F54" s="4">
        <v>2.7069999999999999</v>
      </c>
    </row>
    <row r="55" spans="1:6">
      <c r="A55" s="7">
        <v>41114.611666666664</v>
      </c>
      <c r="B55" s="4">
        <v>83.3</v>
      </c>
      <c r="C55" s="4">
        <v>0.35799999999999998</v>
      </c>
      <c r="D55" s="4">
        <v>7.95</v>
      </c>
      <c r="E55" s="4">
        <v>1136</v>
      </c>
      <c r="F55" s="4">
        <v>2.7069999999999999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J52"/>
  <sheetViews>
    <sheetView zoomScale="80" zoomScaleNormal="80" workbookViewId="0">
      <selection activeCell="N20" sqref="N20"/>
    </sheetView>
  </sheetViews>
  <sheetFormatPr defaultRowHeight="15"/>
  <cols>
    <col min="1" max="1" width="20.7109375" customWidth="1"/>
    <col min="2" max="2" width="28.7109375" customWidth="1"/>
    <col min="4" max="4" width="13.7109375" bestFit="1" customWidth="1"/>
    <col min="5" max="5" width="11" customWidth="1"/>
    <col min="6" max="6" width="15.5703125" customWidth="1"/>
    <col min="7" max="7" width="12.85546875" customWidth="1"/>
    <col min="8" max="8" width="11.28515625" customWidth="1"/>
    <col min="9" max="9" width="16.42578125" customWidth="1"/>
  </cols>
  <sheetData>
    <row r="1" spans="1:10">
      <c r="A1" s="4" t="s">
        <v>90</v>
      </c>
      <c r="B1" s="4" t="s">
        <v>91</v>
      </c>
      <c r="C1" s="4"/>
    </row>
    <row r="3" spans="1:10">
      <c r="A3" s="4" t="s">
        <v>92</v>
      </c>
      <c r="B3" s="5">
        <v>41106</v>
      </c>
      <c r="C3" s="6">
        <v>0.34372685185185187</v>
      </c>
    </row>
    <row r="4" spans="1:10">
      <c r="A4" s="4" t="s">
        <v>93</v>
      </c>
      <c r="B4" s="4" t="s">
        <v>94</v>
      </c>
      <c r="C4" s="4"/>
    </row>
    <row r="5" spans="1:10">
      <c r="A5" s="4" t="s">
        <v>95</v>
      </c>
      <c r="B5" s="4" t="s">
        <v>96</v>
      </c>
      <c r="C5" s="4"/>
    </row>
    <row r="7" spans="1:10">
      <c r="A7" s="4" t="s">
        <v>97</v>
      </c>
      <c r="B7" s="4">
        <v>48416</v>
      </c>
      <c r="C7" s="4"/>
    </row>
    <row r="8" spans="1:10">
      <c r="A8" s="4" t="s">
        <v>98</v>
      </c>
      <c r="B8" s="4">
        <v>2.13</v>
      </c>
      <c r="C8" s="4"/>
    </row>
    <row r="9" spans="1:10">
      <c r="A9" s="4" t="s">
        <v>99</v>
      </c>
      <c r="B9" s="4" t="s">
        <v>100</v>
      </c>
      <c r="C9" s="4"/>
    </row>
    <row r="11" spans="1:10">
      <c r="A11" s="4" t="s">
        <v>101</v>
      </c>
      <c r="B11" s="4"/>
      <c r="C11" s="4" t="s">
        <v>102</v>
      </c>
    </row>
    <row r="12" spans="1:10" ht="47.25" customHeight="1">
      <c r="D12" s="9" t="s">
        <v>228</v>
      </c>
      <c r="E12" s="9" t="s">
        <v>229</v>
      </c>
      <c r="F12" s="9" t="s">
        <v>230</v>
      </c>
      <c r="G12" s="9" t="s">
        <v>242</v>
      </c>
      <c r="H12" s="9" t="s">
        <v>243</v>
      </c>
      <c r="I12" s="9" t="s">
        <v>362</v>
      </c>
      <c r="J12" s="9" t="s">
        <v>232</v>
      </c>
    </row>
    <row r="13" spans="1:10">
      <c r="A13" s="4" t="s">
        <v>103</v>
      </c>
      <c r="B13" s="5">
        <v>41102</v>
      </c>
      <c r="C13" s="6">
        <v>0.68008101851851854</v>
      </c>
      <c r="D13">
        <f>MAX(D30:D49)-MIN(D30:D49)</f>
        <v>0.11999999999999034</v>
      </c>
      <c r="E13" s="4">
        <f>MAX(E30:E49)-MIN(E30:E49)</f>
        <v>7.4089999999999998</v>
      </c>
      <c r="F13" s="4">
        <f>MAX(I30:I49)-MIN(I30:I49)</f>
        <v>6.1699999999998454</v>
      </c>
      <c r="G13" s="17">
        <f>MAX(D30:D49)</f>
        <v>86.99</v>
      </c>
      <c r="H13">
        <f>MIN(D30:D49)</f>
        <v>86.87</v>
      </c>
      <c r="I13" s="13"/>
      <c r="J13" s="4" t="s">
        <v>363</v>
      </c>
    </row>
    <row r="14" spans="1:10">
      <c r="A14" s="4" t="s">
        <v>104</v>
      </c>
      <c r="B14" s="5">
        <v>41102</v>
      </c>
      <c r="C14" s="6">
        <v>0.68008101851851854</v>
      </c>
    </row>
    <row r="16" spans="1:10">
      <c r="A16" s="4" t="s">
        <v>105</v>
      </c>
      <c r="B16" s="4">
        <v>23</v>
      </c>
      <c r="C16" s="4"/>
    </row>
    <row r="18" spans="1:9">
      <c r="A18" s="4" t="s">
        <v>106</v>
      </c>
      <c r="B18" s="4"/>
      <c r="C18" s="4"/>
      <c r="D18" s="4"/>
      <c r="E18" s="4"/>
      <c r="F18" s="4"/>
      <c r="G18" s="4"/>
      <c r="H18" s="4"/>
      <c r="I18" s="4"/>
    </row>
    <row r="19" spans="1:9">
      <c r="A19" s="4" t="s">
        <v>107</v>
      </c>
      <c r="B19" s="4" t="s">
        <v>108</v>
      </c>
      <c r="C19" s="4"/>
      <c r="D19" s="4"/>
      <c r="E19" s="4"/>
      <c r="F19" s="4"/>
      <c r="G19" s="4"/>
      <c r="H19" s="4"/>
      <c r="I19" s="4"/>
    </row>
    <row r="20" spans="1:9">
      <c r="A20" s="4" t="s">
        <v>109</v>
      </c>
      <c r="B20" s="4" t="s">
        <v>110</v>
      </c>
      <c r="C20" s="4"/>
      <c r="D20" s="4"/>
      <c r="E20" s="4"/>
      <c r="F20" s="4"/>
      <c r="G20" s="4"/>
      <c r="H20" s="4"/>
      <c r="I20" s="4"/>
    </row>
    <row r="21" spans="1:9">
      <c r="A21" s="4" t="s">
        <v>111</v>
      </c>
      <c r="B21" s="4" t="s">
        <v>112</v>
      </c>
      <c r="C21" s="4"/>
      <c r="D21" s="4"/>
      <c r="E21" s="4"/>
      <c r="F21" s="4"/>
      <c r="G21" s="4"/>
      <c r="H21" s="4"/>
      <c r="I21" s="4"/>
    </row>
    <row r="22" spans="1:9">
      <c r="A22" s="4" t="s">
        <v>113</v>
      </c>
      <c r="B22" s="4" t="s">
        <v>114</v>
      </c>
      <c r="C22" s="4"/>
      <c r="D22" s="4"/>
      <c r="E22" s="4"/>
      <c r="F22" s="4"/>
      <c r="G22" s="4"/>
      <c r="H22" s="4"/>
      <c r="I22" s="4"/>
    </row>
    <row r="23" spans="1:9">
      <c r="A23" s="4" t="s">
        <v>115</v>
      </c>
      <c r="B23" s="4"/>
      <c r="C23" s="4" t="s">
        <v>116</v>
      </c>
      <c r="D23" s="4"/>
      <c r="E23" s="4"/>
      <c r="F23" s="4"/>
      <c r="G23" s="4"/>
      <c r="H23" s="4"/>
      <c r="I23" s="4"/>
    </row>
    <row r="24" spans="1:9">
      <c r="A24" s="4" t="s">
        <v>117</v>
      </c>
      <c r="B24" s="4" t="s">
        <v>118</v>
      </c>
      <c r="C24" s="4"/>
      <c r="D24" s="4"/>
      <c r="E24" s="4"/>
      <c r="F24" s="4"/>
      <c r="G24" s="4"/>
      <c r="H24" s="4"/>
      <c r="I24" s="4"/>
    </row>
    <row r="25" spans="1:9">
      <c r="A25" s="4" t="s">
        <v>119</v>
      </c>
      <c r="B25" s="4" t="s">
        <v>120</v>
      </c>
      <c r="C25" s="4"/>
      <c r="D25" s="4"/>
      <c r="E25" s="4"/>
      <c r="F25" s="4"/>
      <c r="G25" s="4"/>
      <c r="H25" s="4"/>
      <c r="I25" s="4"/>
    </row>
    <row r="27" spans="1:9">
      <c r="A27" s="4"/>
      <c r="B27" s="4"/>
      <c r="C27" s="4"/>
      <c r="D27" s="4" t="s">
        <v>121</v>
      </c>
      <c r="E27" s="4" t="s">
        <v>108</v>
      </c>
      <c r="F27" s="4" t="s">
        <v>122</v>
      </c>
      <c r="G27" s="4" t="s">
        <v>123</v>
      </c>
      <c r="H27" s="4" t="s">
        <v>124</v>
      </c>
      <c r="I27" s="4" t="s">
        <v>125</v>
      </c>
    </row>
    <row r="28" spans="1:9">
      <c r="A28" s="4" t="s">
        <v>126</v>
      </c>
      <c r="B28" s="4" t="s">
        <v>127</v>
      </c>
      <c r="C28" s="4" t="s">
        <v>128</v>
      </c>
      <c r="D28" s="4" t="s">
        <v>129</v>
      </c>
      <c r="E28" s="4" t="s">
        <v>130</v>
      </c>
      <c r="F28" s="4" t="s">
        <v>131</v>
      </c>
      <c r="G28" s="4" t="s">
        <v>132</v>
      </c>
      <c r="H28" s="4" t="s">
        <v>124</v>
      </c>
      <c r="I28" s="4" t="s">
        <v>133</v>
      </c>
    </row>
    <row r="29" spans="1:9">
      <c r="A29" s="4" t="s">
        <v>134</v>
      </c>
      <c r="B29" s="4" t="s">
        <v>134</v>
      </c>
      <c r="C29" s="4" t="s">
        <v>135</v>
      </c>
      <c r="D29" s="4" t="s">
        <v>136</v>
      </c>
      <c r="E29" s="4" t="s">
        <v>136</v>
      </c>
      <c r="F29" s="4" t="s">
        <v>136</v>
      </c>
      <c r="G29" s="4" t="s">
        <v>136</v>
      </c>
      <c r="H29" s="4" t="s">
        <v>136</v>
      </c>
      <c r="I29" s="4" t="s">
        <v>136</v>
      </c>
    </row>
    <row r="30" spans="1:9">
      <c r="A30" s="5">
        <v>41102</v>
      </c>
      <c r="B30" s="6">
        <v>0.68024305555555553</v>
      </c>
      <c r="C30" s="4">
        <v>14</v>
      </c>
      <c r="D30" s="4">
        <v>86.99</v>
      </c>
      <c r="E30" s="4">
        <v>0.52700000000000002</v>
      </c>
      <c r="F30" s="4">
        <v>29.49</v>
      </c>
      <c r="G30" s="4">
        <v>2.7330000000000001</v>
      </c>
      <c r="H30" s="4">
        <v>8.49</v>
      </c>
      <c r="I30" s="4">
        <v>1266.1099999999999</v>
      </c>
    </row>
    <row r="31" spans="1:9">
      <c r="A31" s="5">
        <v>41102</v>
      </c>
      <c r="B31" s="6">
        <v>0.6802893518518518</v>
      </c>
      <c r="C31" s="4">
        <v>18</v>
      </c>
      <c r="D31" s="4">
        <v>86.99</v>
      </c>
      <c r="E31" s="4">
        <v>1.8380000000000001</v>
      </c>
      <c r="F31" s="4">
        <v>29.49</v>
      </c>
      <c r="G31" s="4">
        <v>2.7330000000000001</v>
      </c>
      <c r="H31" s="4">
        <v>8.48</v>
      </c>
      <c r="I31" s="4">
        <v>1265.21</v>
      </c>
    </row>
    <row r="32" spans="1:9">
      <c r="A32" s="5">
        <v>41102</v>
      </c>
      <c r="B32" s="6">
        <v>0.68033564814814806</v>
      </c>
      <c r="C32" s="4">
        <v>22</v>
      </c>
      <c r="D32" s="4">
        <v>86.91</v>
      </c>
      <c r="E32" s="4">
        <v>2.7149999999999999</v>
      </c>
      <c r="F32" s="4">
        <v>29.49</v>
      </c>
      <c r="G32" s="4">
        <v>2.7330000000000001</v>
      </c>
      <c r="H32" s="4">
        <v>8.4600000000000009</v>
      </c>
      <c r="I32" s="4">
        <v>1264.9100000000001</v>
      </c>
    </row>
    <row r="33" spans="1:9">
      <c r="A33" s="5">
        <v>41102</v>
      </c>
      <c r="B33" s="6">
        <v>0.68038194444444444</v>
      </c>
      <c r="C33" s="4">
        <v>26</v>
      </c>
      <c r="D33" s="4">
        <v>86.91</v>
      </c>
      <c r="E33" s="4">
        <v>3.157</v>
      </c>
      <c r="F33" s="4">
        <v>29.49</v>
      </c>
      <c r="G33" s="4">
        <v>2.7330000000000001</v>
      </c>
      <c r="H33" s="4">
        <v>8.4600000000000009</v>
      </c>
      <c r="I33" s="4">
        <v>1264.47</v>
      </c>
    </row>
    <row r="34" spans="1:9">
      <c r="A34" s="5">
        <v>41102</v>
      </c>
      <c r="B34" s="6">
        <v>0.68042824074074071</v>
      </c>
      <c r="C34" s="4">
        <v>30</v>
      </c>
      <c r="D34" s="4">
        <v>86.92</v>
      </c>
      <c r="E34" s="4">
        <v>3.4830000000000001</v>
      </c>
      <c r="F34" s="4">
        <v>29.49</v>
      </c>
      <c r="G34" s="4">
        <v>2.7330000000000001</v>
      </c>
      <c r="H34" s="4">
        <v>8.4499999999999993</v>
      </c>
      <c r="I34" s="4">
        <v>1264.32</v>
      </c>
    </row>
    <row r="35" spans="1:9">
      <c r="A35" s="5">
        <v>41102</v>
      </c>
      <c r="B35" s="6">
        <v>0.68047453703703698</v>
      </c>
      <c r="C35" s="4">
        <v>34</v>
      </c>
      <c r="D35" s="4">
        <v>86.94</v>
      </c>
      <c r="E35" s="4">
        <v>3.6080000000000001</v>
      </c>
      <c r="F35" s="4">
        <v>29.49</v>
      </c>
      <c r="G35" s="4">
        <v>2.7069999999999999</v>
      </c>
      <c r="H35" s="4">
        <v>8.4499999999999993</v>
      </c>
      <c r="I35" s="4">
        <v>1264.31</v>
      </c>
    </row>
    <row r="36" spans="1:9">
      <c r="A36" s="5">
        <v>41102</v>
      </c>
      <c r="B36" s="6">
        <v>0.68052083333333335</v>
      </c>
      <c r="C36" s="4">
        <v>38</v>
      </c>
      <c r="D36" s="4">
        <v>86.94</v>
      </c>
      <c r="E36" s="4">
        <v>5.2089999999999996</v>
      </c>
      <c r="F36" s="4">
        <v>29.49</v>
      </c>
      <c r="G36" s="4">
        <v>2.7330000000000001</v>
      </c>
      <c r="H36" s="4">
        <v>8.4499999999999993</v>
      </c>
      <c r="I36" s="4">
        <v>1264.45</v>
      </c>
    </row>
    <row r="37" spans="1:9">
      <c r="A37" s="5">
        <v>41102</v>
      </c>
      <c r="B37" s="6">
        <v>0.68056712962962962</v>
      </c>
      <c r="C37" s="4">
        <v>42</v>
      </c>
      <c r="D37" s="4">
        <v>86.93</v>
      </c>
      <c r="E37" s="4">
        <v>5.6609999999999996</v>
      </c>
      <c r="F37" s="4">
        <v>29.49</v>
      </c>
      <c r="G37" s="4">
        <v>2.7330000000000001</v>
      </c>
      <c r="H37" s="4">
        <v>8.4600000000000009</v>
      </c>
      <c r="I37" s="4">
        <v>1263.57</v>
      </c>
    </row>
    <row r="38" spans="1:9">
      <c r="A38" s="5">
        <v>41102</v>
      </c>
      <c r="B38" s="6">
        <v>0.68060185185185185</v>
      </c>
      <c r="C38" s="4">
        <v>45</v>
      </c>
      <c r="D38" s="4">
        <v>86.92</v>
      </c>
      <c r="E38" s="4">
        <v>6.1449999999999996</v>
      </c>
      <c r="F38" s="4">
        <v>29.49</v>
      </c>
      <c r="G38" s="4">
        <v>2.7330000000000001</v>
      </c>
      <c r="H38" s="4">
        <v>8.4499999999999993</v>
      </c>
      <c r="I38" s="4">
        <v>1263.5899999999999</v>
      </c>
    </row>
    <row r="39" spans="1:9">
      <c r="A39" s="5">
        <v>41102</v>
      </c>
      <c r="B39" s="6">
        <v>0.68064814814814811</v>
      </c>
      <c r="C39" s="4">
        <v>49</v>
      </c>
      <c r="D39" s="4">
        <v>86.88</v>
      </c>
      <c r="E39" s="4">
        <v>6.7779999999999996</v>
      </c>
      <c r="F39" s="4">
        <v>29.49</v>
      </c>
      <c r="G39" s="4">
        <v>2.7589999999999999</v>
      </c>
      <c r="H39" s="4">
        <v>8.4499999999999993</v>
      </c>
      <c r="I39" s="4">
        <v>1263.33</v>
      </c>
    </row>
    <row r="40" spans="1:9">
      <c r="A40" s="5">
        <v>41102</v>
      </c>
      <c r="B40" s="6">
        <v>0.68069444444444438</v>
      </c>
      <c r="C40" s="4">
        <v>53</v>
      </c>
      <c r="D40" s="4">
        <v>86.87</v>
      </c>
      <c r="E40" s="4">
        <v>7.1429999999999998</v>
      </c>
      <c r="F40" s="4">
        <v>29.49</v>
      </c>
      <c r="G40" s="4">
        <v>2.7330000000000001</v>
      </c>
      <c r="H40" s="4">
        <v>8.4499999999999993</v>
      </c>
      <c r="I40" s="4">
        <v>1263.51</v>
      </c>
    </row>
    <row r="41" spans="1:9">
      <c r="A41" s="5">
        <v>41102</v>
      </c>
      <c r="B41" s="6">
        <v>0.68074074074074076</v>
      </c>
      <c r="C41" s="4">
        <v>57</v>
      </c>
      <c r="D41" s="4">
        <v>86.88</v>
      </c>
      <c r="E41" s="4">
        <v>7.5730000000000004</v>
      </c>
      <c r="F41" s="4">
        <v>29.49</v>
      </c>
      <c r="G41" s="4">
        <v>2.7330000000000001</v>
      </c>
      <c r="H41" s="4">
        <v>8.4499999999999993</v>
      </c>
      <c r="I41" s="4">
        <v>1263.4000000000001</v>
      </c>
    </row>
    <row r="42" spans="1:9">
      <c r="A42" s="5">
        <v>41102</v>
      </c>
      <c r="B42" s="6">
        <v>0.68078703703703702</v>
      </c>
      <c r="C42" s="4">
        <v>61</v>
      </c>
      <c r="D42" s="4">
        <v>86.9</v>
      </c>
      <c r="E42" s="4">
        <v>7.9359999999999999</v>
      </c>
      <c r="F42" s="4">
        <v>29.49</v>
      </c>
      <c r="G42" s="4">
        <v>2.7330000000000001</v>
      </c>
      <c r="H42" s="4">
        <v>8.4499999999999993</v>
      </c>
      <c r="I42" s="4">
        <v>1259.94</v>
      </c>
    </row>
    <row r="43" spans="1:9">
      <c r="A43" s="5">
        <v>41102</v>
      </c>
      <c r="B43" s="6">
        <v>0.68083333333333329</v>
      </c>
      <c r="C43" s="4">
        <v>65</v>
      </c>
      <c r="D43" s="4">
        <v>86.9</v>
      </c>
      <c r="E43" s="4">
        <v>7.5670000000000002</v>
      </c>
      <c r="F43" s="4">
        <v>29.49</v>
      </c>
      <c r="G43" s="4">
        <v>2.7330000000000001</v>
      </c>
      <c r="H43" s="4">
        <v>8.4499999999999993</v>
      </c>
      <c r="I43" s="4">
        <v>1262.83</v>
      </c>
    </row>
    <row r="44" spans="1:9">
      <c r="A44" s="5">
        <v>41102</v>
      </c>
      <c r="B44" s="6">
        <v>0.68087962962962967</v>
      </c>
      <c r="C44" s="4">
        <v>69</v>
      </c>
      <c r="D44" s="4">
        <v>86.89</v>
      </c>
      <c r="E44" s="4">
        <v>7.4459999999999997</v>
      </c>
      <c r="F44" s="4">
        <v>29.49</v>
      </c>
      <c r="G44" s="4">
        <v>2.7330000000000001</v>
      </c>
      <c r="H44" s="4">
        <v>8.44</v>
      </c>
      <c r="I44" s="4">
        <v>1262.29</v>
      </c>
    </row>
    <row r="45" spans="1:9">
      <c r="A45" s="5">
        <v>41102</v>
      </c>
      <c r="B45" s="6">
        <v>0.68092592592592593</v>
      </c>
      <c r="C45" s="4">
        <v>73</v>
      </c>
      <c r="D45" s="4">
        <v>86.87</v>
      </c>
      <c r="E45" s="4">
        <v>7.4409999999999998</v>
      </c>
      <c r="F45" s="4">
        <v>29.49</v>
      </c>
      <c r="G45" s="4">
        <v>2.7069999999999999</v>
      </c>
      <c r="H45" s="4">
        <v>8.44</v>
      </c>
      <c r="I45" s="4">
        <v>1262.22</v>
      </c>
    </row>
    <row r="46" spans="1:9">
      <c r="A46" s="5">
        <v>41102</v>
      </c>
      <c r="B46" s="6">
        <v>0.6809722222222222</v>
      </c>
      <c r="C46" s="4">
        <v>77</v>
      </c>
      <c r="D46" s="4">
        <v>86.88</v>
      </c>
      <c r="E46" s="4">
        <v>7.3179999999999996</v>
      </c>
      <c r="F46" s="4">
        <v>29.49</v>
      </c>
      <c r="G46" s="4">
        <v>2.7330000000000001</v>
      </c>
      <c r="H46" s="4">
        <v>8.4499999999999993</v>
      </c>
      <c r="I46" s="4">
        <v>1262.77</v>
      </c>
    </row>
    <row r="47" spans="1:9">
      <c r="A47" s="5">
        <v>41102</v>
      </c>
      <c r="B47" s="6">
        <v>0.68101851851851858</v>
      </c>
      <c r="C47" s="4">
        <v>81</v>
      </c>
      <c r="D47" s="4">
        <v>86.88</v>
      </c>
      <c r="E47" s="4">
        <v>6.3789999999999996</v>
      </c>
      <c r="F47" s="4">
        <v>29.49</v>
      </c>
      <c r="G47" s="4">
        <v>2.7069999999999999</v>
      </c>
      <c r="H47" s="4">
        <v>8.4499999999999993</v>
      </c>
      <c r="I47" s="4">
        <v>1262.55</v>
      </c>
    </row>
    <row r="48" spans="1:9">
      <c r="A48" s="5">
        <v>41102</v>
      </c>
      <c r="B48" s="6">
        <v>0.6810532407407407</v>
      </c>
      <c r="C48" s="4">
        <v>84</v>
      </c>
      <c r="D48" s="4">
        <v>86.91</v>
      </c>
      <c r="E48" s="4">
        <v>2.0150000000000001</v>
      </c>
      <c r="F48" s="4">
        <v>29.49</v>
      </c>
      <c r="G48" s="4">
        <v>2.7069999999999999</v>
      </c>
      <c r="H48" s="4">
        <v>8.44</v>
      </c>
      <c r="I48" s="4">
        <v>1262.9000000000001</v>
      </c>
    </row>
    <row r="49" spans="1:9">
      <c r="A49" s="5">
        <v>41102</v>
      </c>
      <c r="B49" s="6">
        <v>0.68109953703703707</v>
      </c>
      <c r="C49" s="4">
        <v>88</v>
      </c>
      <c r="D49" s="4">
        <v>86.92</v>
      </c>
      <c r="E49" s="4">
        <v>1.425</v>
      </c>
      <c r="F49" s="4">
        <v>29.49</v>
      </c>
      <c r="G49" s="4">
        <v>2.7330000000000001</v>
      </c>
      <c r="H49" s="4">
        <v>8.4499999999999993</v>
      </c>
      <c r="I49" s="4">
        <v>1263.53</v>
      </c>
    </row>
    <row r="50" spans="1:9">
      <c r="A50" s="11">
        <v>41102</v>
      </c>
      <c r="B50" s="12">
        <v>0.68114583333333334</v>
      </c>
      <c r="C50" s="13">
        <v>92</v>
      </c>
      <c r="D50" s="13">
        <v>86.26</v>
      </c>
      <c r="E50" s="13">
        <v>0.20200000000000001</v>
      </c>
      <c r="F50" s="13">
        <v>29.49</v>
      </c>
      <c r="G50" s="13">
        <v>2.7330000000000001</v>
      </c>
      <c r="H50" s="13">
        <v>8.42</v>
      </c>
      <c r="I50" s="13">
        <v>1.29</v>
      </c>
    </row>
    <row r="51" spans="1:9">
      <c r="A51" s="11">
        <v>41102</v>
      </c>
      <c r="B51" s="12">
        <v>0.68119212962962961</v>
      </c>
      <c r="C51" s="13">
        <v>96</v>
      </c>
      <c r="D51" s="13">
        <v>84.1</v>
      </c>
      <c r="E51" s="13">
        <v>0.17799999999999999</v>
      </c>
      <c r="F51" s="13">
        <v>29.49</v>
      </c>
      <c r="G51" s="13">
        <v>2.7330000000000001</v>
      </c>
      <c r="H51" s="13">
        <v>8.33</v>
      </c>
      <c r="I51" s="13">
        <v>1.29</v>
      </c>
    </row>
    <row r="52" spans="1:9">
      <c r="A52" s="11">
        <v>41102</v>
      </c>
      <c r="B52" s="12">
        <v>0.68123842592592598</v>
      </c>
      <c r="C52" s="13">
        <v>100</v>
      </c>
      <c r="D52" s="13">
        <v>84.21</v>
      </c>
      <c r="E52" s="13">
        <v>0.17100000000000001</v>
      </c>
      <c r="F52" s="13">
        <v>29.49</v>
      </c>
      <c r="G52" s="13">
        <v>2.7330000000000001</v>
      </c>
      <c r="H52" s="13">
        <v>8.33</v>
      </c>
      <c r="I52" s="13">
        <v>1.29</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dimension ref="A1:K36"/>
  <sheetViews>
    <sheetView zoomScale="70" zoomScaleNormal="70" workbookViewId="0">
      <selection activeCell="D2" sqref="D2"/>
    </sheetView>
  </sheetViews>
  <sheetFormatPr defaultRowHeight="15"/>
  <cols>
    <col min="1" max="4" width="16.5703125" style="4" customWidth="1"/>
    <col min="5" max="5" width="13" style="4" customWidth="1"/>
    <col min="6" max="6" width="10.7109375" style="4" customWidth="1"/>
    <col min="7" max="7" width="18.42578125" style="4" customWidth="1"/>
    <col min="8" max="8" width="13.140625" style="4" customWidth="1"/>
    <col min="9" max="9" width="12.5703125" style="4" customWidth="1"/>
    <col min="10" max="10" width="17.5703125" style="4" customWidth="1"/>
    <col min="11" max="16384" width="9.140625" style="4"/>
  </cols>
  <sheetData>
    <row r="1" spans="1:11" ht="45">
      <c r="A1" s="4" t="s">
        <v>101</v>
      </c>
      <c r="B1" s="4" t="s">
        <v>166</v>
      </c>
      <c r="C1" s="9" t="s">
        <v>237</v>
      </c>
      <c r="D1" s="9" t="s">
        <v>236</v>
      </c>
      <c r="E1" s="9" t="s">
        <v>228</v>
      </c>
      <c r="F1" s="9" t="s">
        <v>229</v>
      </c>
      <c r="G1" s="9" t="s">
        <v>230</v>
      </c>
      <c r="H1" s="9" t="s">
        <v>242</v>
      </c>
      <c r="I1" s="9" t="s">
        <v>243</v>
      </c>
      <c r="J1" s="9" t="s">
        <v>231</v>
      </c>
      <c r="K1" s="9" t="s">
        <v>232</v>
      </c>
    </row>
    <row r="2" spans="1:11">
      <c r="A2" s="4" t="s">
        <v>103</v>
      </c>
      <c r="B2" s="7">
        <v>41114.596724537034</v>
      </c>
      <c r="C2" s="5">
        <v>41114</v>
      </c>
      <c r="D2" s="14">
        <v>0.59672453703703698</v>
      </c>
      <c r="E2" s="4">
        <f>MAX(B8:B36)-MIN(B8:B36)</f>
        <v>10.620000000000005</v>
      </c>
      <c r="F2" s="4">
        <f>MAX(C8:C36)-MIN(C8:C36)</f>
        <v>5.7910000000000004</v>
      </c>
      <c r="G2" s="4">
        <f>MAX(E8:E36)-MIN(E8:E36)</f>
        <v>51</v>
      </c>
      <c r="H2" s="4">
        <f>MAX(B8:B36)</f>
        <v>85.26</v>
      </c>
      <c r="I2" s="4">
        <f>MIN(B8:B36)</f>
        <v>74.64</v>
      </c>
      <c r="J2" s="13"/>
      <c r="K2" s="4" t="s">
        <v>244</v>
      </c>
    </row>
    <row r="3" spans="1:11">
      <c r="A3" s="4" t="s">
        <v>146</v>
      </c>
      <c r="B3" s="7">
        <v>41114.596724537034</v>
      </c>
    </row>
    <row r="4" spans="1:11">
      <c r="A4" s="4" t="s">
        <v>104</v>
      </c>
      <c r="B4" s="7">
        <v>41114.596724537034</v>
      </c>
    </row>
    <row r="7" spans="1:11">
      <c r="A7" s="4" t="s">
        <v>145</v>
      </c>
      <c r="B7" s="4" t="s">
        <v>144</v>
      </c>
      <c r="C7" s="4" t="s">
        <v>143</v>
      </c>
      <c r="D7" s="4" t="s">
        <v>124</v>
      </c>
      <c r="E7" s="4" t="s">
        <v>142</v>
      </c>
      <c r="F7" s="4" t="s">
        <v>141</v>
      </c>
    </row>
    <row r="8" spans="1:11">
      <c r="A8" s="7">
        <v>41114.597557870373</v>
      </c>
      <c r="B8" s="4">
        <v>85.26</v>
      </c>
      <c r="C8" s="4">
        <v>0.502</v>
      </c>
      <c r="D8" s="4">
        <v>8.15</v>
      </c>
      <c r="E8" s="4">
        <v>1109</v>
      </c>
      <c r="F8" s="4">
        <v>2.7330000000000001</v>
      </c>
    </row>
    <row r="9" spans="1:11">
      <c r="A9" s="7">
        <v>41114.597604166665</v>
      </c>
      <c r="B9" s="4">
        <v>84.5</v>
      </c>
      <c r="C9" s="4">
        <v>1.5429999999999999</v>
      </c>
      <c r="D9" s="4">
        <v>8.16</v>
      </c>
      <c r="E9" s="4">
        <v>1080</v>
      </c>
      <c r="F9" s="4">
        <v>2.7069999999999999</v>
      </c>
    </row>
    <row r="10" spans="1:11">
      <c r="A10" s="7">
        <v>41114.597638888888</v>
      </c>
      <c r="B10" s="4">
        <v>82.21</v>
      </c>
      <c r="C10" s="4">
        <v>2.0649999999999999</v>
      </c>
      <c r="D10" s="4">
        <v>8.0399999999999991</v>
      </c>
      <c r="E10" s="4">
        <v>1100</v>
      </c>
      <c r="F10" s="4">
        <v>2.7330000000000001</v>
      </c>
    </row>
    <row r="11" spans="1:11">
      <c r="A11" s="7">
        <v>41114.597685185188</v>
      </c>
      <c r="B11" s="4">
        <v>77.459999999999994</v>
      </c>
      <c r="C11" s="4">
        <v>3.1150000000000002</v>
      </c>
      <c r="D11" s="4">
        <v>7.86</v>
      </c>
      <c r="E11" s="4">
        <v>1106</v>
      </c>
      <c r="F11" s="4">
        <v>2.7069999999999999</v>
      </c>
    </row>
    <row r="12" spans="1:11">
      <c r="A12" s="7">
        <v>41114.597731481481</v>
      </c>
      <c r="B12" s="4">
        <v>75.650000000000006</v>
      </c>
      <c r="C12" s="4">
        <v>4.8540000000000001</v>
      </c>
      <c r="D12" s="4">
        <v>7.7</v>
      </c>
      <c r="E12" s="4">
        <v>1115</v>
      </c>
      <c r="F12" s="4">
        <v>2.7330000000000001</v>
      </c>
    </row>
    <row r="13" spans="1:11">
      <c r="A13" s="7">
        <v>41114.597777777781</v>
      </c>
      <c r="B13" s="4">
        <v>74.78</v>
      </c>
      <c r="C13" s="4">
        <v>5.9119999999999999</v>
      </c>
      <c r="D13" s="4">
        <v>7.6</v>
      </c>
      <c r="E13" s="4">
        <v>1129</v>
      </c>
      <c r="F13" s="4">
        <v>2.7069999999999999</v>
      </c>
    </row>
    <row r="14" spans="1:11">
      <c r="A14" s="7">
        <v>41114.597824074073</v>
      </c>
      <c r="B14" s="4">
        <v>74.8</v>
      </c>
      <c r="C14" s="4">
        <v>6.0730000000000004</v>
      </c>
      <c r="D14" s="4">
        <v>7.07</v>
      </c>
      <c r="E14" s="4">
        <v>1129</v>
      </c>
      <c r="F14" s="4">
        <v>2.7069999999999999</v>
      </c>
    </row>
    <row r="15" spans="1:11">
      <c r="A15" s="7">
        <v>41114.597870370373</v>
      </c>
      <c r="B15" s="4">
        <v>74.8</v>
      </c>
      <c r="C15" s="4">
        <v>6.0640000000000001</v>
      </c>
      <c r="D15" s="4">
        <v>6.97</v>
      </c>
      <c r="E15" s="4">
        <v>1128</v>
      </c>
      <c r="F15" s="4">
        <v>2.7330000000000001</v>
      </c>
    </row>
    <row r="16" spans="1:11">
      <c r="A16" s="7">
        <v>41114.597916666666</v>
      </c>
      <c r="B16" s="4">
        <v>74.760000000000005</v>
      </c>
      <c r="C16" s="4">
        <v>6.1029999999999998</v>
      </c>
      <c r="D16" s="4">
        <v>6.91</v>
      </c>
      <c r="E16" s="4">
        <v>1130</v>
      </c>
      <c r="F16" s="4">
        <v>2.7330000000000001</v>
      </c>
    </row>
    <row r="17" spans="1:6">
      <c r="A17" s="7">
        <v>41114.597962962966</v>
      </c>
      <c r="B17" s="4">
        <v>74.81</v>
      </c>
      <c r="C17" s="4">
        <v>6.1369999999999996</v>
      </c>
      <c r="D17" s="4">
        <v>6.96</v>
      </c>
      <c r="E17" s="4">
        <v>1130</v>
      </c>
      <c r="F17" s="4">
        <v>2.7069999999999999</v>
      </c>
    </row>
    <row r="18" spans="1:6">
      <c r="A18" s="7">
        <v>41114.598009259258</v>
      </c>
      <c r="B18" s="4">
        <v>74.87</v>
      </c>
      <c r="C18" s="4">
        <v>6.1829999999999998</v>
      </c>
      <c r="D18" s="4">
        <v>6.9</v>
      </c>
      <c r="E18" s="4">
        <v>1130</v>
      </c>
      <c r="F18" s="4">
        <v>2.7330000000000001</v>
      </c>
    </row>
    <row r="19" spans="1:6">
      <c r="A19" s="7">
        <v>41114.598055555558</v>
      </c>
      <c r="B19" s="4">
        <v>74.97</v>
      </c>
      <c r="C19" s="4">
        <v>6.2220000000000004</v>
      </c>
      <c r="D19" s="4">
        <v>6.87</v>
      </c>
      <c r="E19" s="4">
        <v>1128</v>
      </c>
      <c r="F19" s="4">
        <v>2.7069999999999999</v>
      </c>
    </row>
    <row r="20" spans="1:6">
      <c r="A20" s="7">
        <v>41114.598090277781</v>
      </c>
      <c r="B20" s="4">
        <v>74.98</v>
      </c>
      <c r="C20" s="4">
        <v>6.2409999999999997</v>
      </c>
      <c r="D20" s="4">
        <v>6.85</v>
      </c>
      <c r="E20" s="4">
        <v>1130</v>
      </c>
      <c r="F20" s="4">
        <v>2.7069999999999999</v>
      </c>
    </row>
    <row r="21" spans="1:6">
      <c r="A21" s="7">
        <v>41114.598136574074</v>
      </c>
      <c r="B21" s="4">
        <v>75.02</v>
      </c>
      <c r="C21" s="4">
        <v>6.2380000000000004</v>
      </c>
      <c r="D21" s="4">
        <v>6.84</v>
      </c>
      <c r="E21" s="4">
        <v>1127</v>
      </c>
      <c r="F21" s="4">
        <v>2.7069999999999999</v>
      </c>
    </row>
    <row r="22" spans="1:6">
      <c r="A22" s="7">
        <v>41114.598182870373</v>
      </c>
      <c r="B22" s="4">
        <v>74.73</v>
      </c>
      <c r="C22" s="4">
        <v>6.1669999999999998</v>
      </c>
      <c r="D22" s="4">
        <v>6.81</v>
      </c>
      <c r="E22" s="4">
        <v>1129</v>
      </c>
      <c r="F22" s="4">
        <v>2.7069999999999999</v>
      </c>
    </row>
    <row r="23" spans="1:6">
      <c r="A23" s="7">
        <v>41114.598229166666</v>
      </c>
      <c r="B23" s="4">
        <v>74.67</v>
      </c>
      <c r="C23" s="4">
        <v>6.1349999999999998</v>
      </c>
      <c r="D23" s="4">
        <v>6.79</v>
      </c>
      <c r="E23" s="4">
        <v>1130</v>
      </c>
      <c r="F23" s="4">
        <v>2.7069999999999999</v>
      </c>
    </row>
    <row r="24" spans="1:6">
      <c r="A24" s="7">
        <v>41114.598275462966</v>
      </c>
      <c r="B24" s="4">
        <v>74.66</v>
      </c>
      <c r="C24" s="4">
        <v>6.2220000000000004</v>
      </c>
      <c r="D24" s="4">
        <v>6.86</v>
      </c>
      <c r="E24" s="4">
        <v>1131</v>
      </c>
      <c r="F24" s="4">
        <v>2.7069999999999999</v>
      </c>
    </row>
    <row r="25" spans="1:6">
      <c r="A25" s="7">
        <v>41114.598321759258</v>
      </c>
      <c r="B25" s="4">
        <v>74.64</v>
      </c>
      <c r="C25" s="4">
        <v>6.2549999999999999</v>
      </c>
      <c r="D25" s="4">
        <v>6.89</v>
      </c>
      <c r="E25" s="4">
        <v>1131</v>
      </c>
      <c r="F25" s="4">
        <v>2.7330000000000001</v>
      </c>
    </row>
    <row r="26" spans="1:6">
      <c r="A26" s="7">
        <v>41114.598368055558</v>
      </c>
      <c r="B26" s="4">
        <v>74.650000000000006</v>
      </c>
      <c r="C26" s="4">
        <v>6.2679999999999998</v>
      </c>
      <c r="D26" s="4">
        <v>6.91</v>
      </c>
      <c r="E26" s="4">
        <v>1131</v>
      </c>
      <c r="F26" s="4">
        <v>2.7330000000000001</v>
      </c>
    </row>
    <row r="27" spans="1:6">
      <c r="A27" s="7">
        <v>41114.598414351851</v>
      </c>
      <c r="B27" s="4">
        <v>74.650000000000006</v>
      </c>
      <c r="C27" s="4">
        <v>6.2930000000000001</v>
      </c>
      <c r="D27" s="4">
        <v>6.91</v>
      </c>
      <c r="E27" s="4">
        <v>1129</v>
      </c>
      <c r="F27" s="4">
        <v>2.7330000000000001</v>
      </c>
    </row>
    <row r="28" spans="1:6">
      <c r="A28" s="7">
        <v>41114.598460648151</v>
      </c>
      <c r="B28" s="4">
        <v>74.66</v>
      </c>
      <c r="C28" s="4">
        <v>6.1459999999999999</v>
      </c>
      <c r="D28" s="4">
        <v>6.94</v>
      </c>
      <c r="E28" s="4">
        <v>1129</v>
      </c>
      <c r="F28" s="4">
        <v>2.7069999999999999</v>
      </c>
    </row>
    <row r="29" spans="1:6">
      <c r="A29" s="7">
        <v>41114.598506944443</v>
      </c>
      <c r="B29" s="4">
        <v>74.75</v>
      </c>
      <c r="C29" s="4">
        <v>5.15</v>
      </c>
      <c r="D29" s="4">
        <v>6.91</v>
      </c>
      <c r="E29" s="4">
        <v>1125</v>
      </c>
      <c r="F29" s="4">
        <v>2.7069999999999999</v>
      </c>
    </row>
    <row r="30" spans="1:6">
      <c r="A30" s="7">
        <v>41114.598553240743</v>
      </c>
      <c r="B30" s="4">
        <v>74.930000000000007</v>
      </c>
      <c r="C30" s="4">
        <v>3.8719999999999999</v>
      </c>
      <c r="D30" s="4">
        <v>6.89</v>
      </c>
      <c r="E30" s="4">
        <v>1123</v>
      </c>
      <c r="F30" s="4">
        <v>2.7330000000000001</v>
      </c>
    </row>
    <row r="31" spans="1:6">
      <c r="A31" s="7">
        <v>41114.598587962966</v>
      </c>
      <c r="B31" s="4">
        <v>75.319999999999993</v>
      </c>
      <c r="C31" s="4">
        <v>3.2410000000000001</v>
      </c>
      <c r="D31" s="4">
        <v>6.93</v>
      </c>
      <c r="E31" s="4">
        <v>1124</v>
      </c>
      <c r="F31" s="4">
        <v>2.7069999999999999</v>
      </c>
    </row>
    <row r="32" spans="1:6">
      <c r="A32" s="7">
        <v>41114.598634259259</v>
      </c>
      <c r="B32" s="4">
        <v>77.5</v>
      </c>
      <c r="C32" s="4">
        <v>2.1739999999999999</v>
      </c>
      <c r="D32" s="4">
        <v>7.04</v>
      </c>
      <c r="E32" s="4">
        <v>1129</v>
      </c>
      <c r="F32" s="4">
        <v>2.7069999999999999</v>
      </c>
    </row>
    <row r="33" spans="1:6">
      <c r="A33" s="7">
        <v>41114.598680555559</v>
      </c>
      <c r="B33" s="4">
        <v>80.650000000000006</v>
      </c>
      <c r="C33" s="4">
        <v>1.23</v>
      </c>
      <c r="D33" s="4">
        <v>7.16</v>
      </c>
      <c r="E33" s="4">
        <v>1119</v>
      </c>
      <c r="F33" s="4">
        <v>2.7330000000000001</v>
      </c>
    </row>
    <row r="34" spans="1:6">
      <c r="A34" s="7">
        <v>41114.598726851851</v>
      </c>
      <c r="B34" s="4">
        <v>83.41</v>
      </c>
      <c r="C34" s="4">
        <v>0.68</v>
      </c>
      <c r="D34" s="4">
        <v>7.4</v>
      </c>
      <c r="E34" s="4">
        <v>1118</v>
      </c>
      <c r="F34" s="4">
        <v>2.7069999999999999</v>
      </c>
    </row>
    <row r="35" spans="1:6">
      <c r="A35" s="7">
        <v>41114.598773148151</v>
      </c>
      <c r="B35" s="4">
        <v>84.49</v>
      </c>
      <c r="C35" s="4">
        <v>0.56999999999999995</v>
      </c>
      <c r="D35" s="4">
        <v>7.62</v>
      </c>
      <c r="E35" s="4">
        <v>1109</v>
      </c>
      <c r="F35" s="4">
        <v>2.7069999999999999</v>
      </c>
    </row>
    <row r="36" spans="1:6">
      <c r="A36" s="7">
        <v>41114.598819444444</v>
      </c>
      <c r="B36" s="4">
        <v>84.77</v>
      </c>
      <c r="C36" s="4">
        <v>0.65400000000000003</v>
      </c>
      <c r="D36" s="4">
        <v>7.65</v>
      </c>
      <c r="E36" s="4">
        <v>1112</v>
      </c>
      <c r="F36" s="4">
        <v>2.7330000000000001</v>
      </c>
    </row>
  </sheetData>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dimension ref="A1:K88"/>
  <sheetViews>
    <sheetView zoomScale="60" zoomScaleNormal="60" workbookViewId="0">
      <selection activeCell="C1" sqref="C1:K2"/>
    </sheetView>
  </sheetViews>
  <sheetFormatPr defaultRowHeight="15"/>
  <cols>
    <col min="1" max="3" width="18" style="4" customWidth="1"/>
    <col min="4" max="4" width="14.85546875" style="4" customWidth="1"/>
    <col min="5" max="5" width="18" style="4" customWidth="1"/>
    <col min="6" max="6" width="19.7109375" style="4" customWidth="1"/>
    <col min="7" max="7" width="19.42578125" style="4" customWidth="1"/>
    <col min="8" max="8" width="10.28515625" style="4" customWidth="1"/>
    <col min="9" max="9" width="12.7109375" style="4" customWidth="1"/>
    <col min="10" max="10" width="17" style="4" customWidth="1"/>
    <col min="11" max="16384" width="9.140625" style="4"/>
  </cols>
  <sheetData>
    <row r="1" spans="1:11" ht="39" customHeight="1">
      <c r="A1" s="4" t="s">
        <v>101</v>
      </c>
      <c r="B1" s="4" t="s">
        <v>167</v>
      </c>
      <c r="C1" s="9" t="s">
        <v>237</v>
      </c>
      <c r="D1" s="9" t="s">
        <v>236</v>
      </c>
      <c r="E1" s="9" t="s">
        <v>228</v>
      </c>
      <c r="F1" s="9" t="s">
        <v>229</v>
      </c>
      <c r="G1" s="9" t="s">
        <v>230</v>
      </c>
      <c r="H1" s="9" t="s">
        <v>242</v>
      </c>
      <c r="I1" s="9" t="s">
        <v>243</v>
      </c>
      <c r="J1" s="9" t="s">
        <v>231</v>
      </c>
      <c r="K1" s="9" t="s">
        <v>232</v>
      </c>
    </row>
    <row r="2" spans="1:11">
      <c r="A2" s="4" t="s">
        <v>103</v>
      </c>
      <c r="B2" s="7">
        <v>41114.586921296293</v>
      </c>
      <c r="C2" s="5">
        <v>41114</v>
      </c>
      <c r="D2" s="14">
        <v>0.5869212962962963</v>
      </c>
      <c r="E2" s="4">
        <f>MAX(B8:B85)-MIN(B8:B85)</f>
        <v>8.9200000000000017</v>
      </c>
      <c r="F2" s="4">
        <f>MAX(C8:C85)-MIN(C8:C85)</f>
        <v>6.4390000000000001</v>
      </c>
      <c r="G2" s="4">
        <f>MAX(E8:E85)-MIN(E8:E85)</f>
        <v>159.60000000000002</v>
      </c>
      <c r="H2" s="4">
        <f>MAX(B8:B85)</f>
        <v>85.54</v>
      </c>
      <c r="I2" s="4">
        <f>MIN(B8:B85)</f>
        <v>76.62</v>
      </c>
      <c r="J2" s="13"/>
      <c r="K2" s="4" t="s">
        <v>244</v>
      </c>
    </row>
    <row r="3" spans="1:11">
      <c r="A3" s="4" t="s">
        <v>146</v>
      </c>
      <c r="B3" s="7">
        <v>41114.586921296293</v>
      </c>
    </row>
    <row r="4" spans="1:11">
      <c r="A4" s="4" t="s">
        <v>104</v>
      </c>
      <c r="B4" s="7">
        <v>41114.586921296293</v>
      </c>
    </row>
    <row r="7" spans="1:11">
      <c r="A7" s="4" t="s">
        <v>145</v>
      </c>
      <c r="B7" s="4" t="s">
        <v>144</v>
      </c>
      <c r="C7" s="4" t="s">
        <v>143</v>
      </c>
      <c r="D7" s="4" t="s">
        <v>124</v>
      </c>
      <c r="E7" s="4" t="s">
        <v>142</v>
      </c>
      <c r="F7" s="4" t="s">
        <v>141</v>
      </c>
    </row>
    <row r="8" spans="1:11">
      <c r="A8" s="7">
        <v>41114.587060185186</v>
      </c>
      <c r="B8" s="4">
        <v>85.54</v>
      </c>
      <c r="C8" s="4">
        <v>0.4</v>
      </c>
      <c r="D8" s="4">
        <v>7.86</v>
      </c>
      <c r="E8" s="4">
        <v>1074</v>
      </c>
      <c r="F8" s="4">
        <v>2.7330000000000001</v>
      </c>
    </row>
    <row r="9" spans="1:11">
      <c r="A9" s="7">
        <v>41114.587106481478</v>
      </c>
      <c r="B9" s="4">
        <v>83.86</v>
      </c>
      <c r="C9" s="4">
        <v>2.0489999999999999</v>
      </c>
      <c r="D9" s="4">
        <v>7.81</v>
      </c>
      <c r="E9" s="4">
        <v>1079</v>
      </c>
      <c r="F9" s="4">
        <v>2.7330000000000001</v>
      </c>
    </row>
    <row r="10" spans="1:11">
      <c r="A10" s="7">
        <v>41114.587152777778</v>
      </c>
      <c r="B10" s="4">
        <v>82.84</v>
      </c>
      <c r="C10" s="4">
        <v>2.839</v>
      </c>
      <c r="D10" s="4">
        <v>7.75</v>
      </c>
      <c r="E10" s="4">
        <v>1071</v>
      </c>
      <c r="F10" s="4">
        <v>2.7330000000000001</v>
      </c>
    </row>
    <row r="11" spans="1:11">
      <c r="A11" s="7">
        <v>41114.587199074071</v>
      </c>
      <c r="B11" s="4">
        <v>79.56</v>
      </c>
      <c r="C11" s="4">
        <v>2.625</v>
      </c>
      <c r="D11" s="4">
        <v>7.64</v>
      </c>
      <c r="E11" s="4">
        <v>1110</v>
      </c>
      <c r="F11" s="4">
        <v>2.7069999999999999</v>
      </c>
    </row>
    <row r="12" spans="1:11">
      <c r="A12" s="7">
        <v>41114.587245370371</v>
      </c>
      <c r="B12" s="4">
        <v>78.56</v>
      </c>
      <c r="C12" s="4">
        <v>3.7450000000000001</v>
      </c>
      <c r="D12" s="4">
        <v>7.56</v>
      </c>
      <c r="E12" s="4">
        <v>1097</v>
      </c>
      <c r="F12" s="4">
        <v>2.7069999999999999</v>
      </c>
    </row>
    <row r="13" spans="1:11">
      <c r="A13" s="7">
        <v>41114.587291666663</v>
      </c>
      <c r="B13" s="4">
        <v>77.42</v>
      </c>
      <c r="C13" s="4">
        <v>4.1849999999999996</v>
      </c>
      <c r="D13" s="4">
        <v>7.24</v>
      </c>
      <c r="E13" s="4">
        <v>1111</v>
      </c>
      <c r="F13" s="4">
        <v>2.7330000000000001</v>
      </c>
    </row>
    <row r="14" spans="1:11">
      <c r="A14" s="7">
        <v>41114.587337962963</v>
      </c>
      <c r="B14" s="4">
        <v>77.459999999999994</v>
      </c>
      <c r="C14" s="4">
        <v>4.2210000000000001</v>
      </c>
      <c r="D14" s="4">
        <v>6.99</v>
      </c>
      <c r="E14" s="4">
        <v>1113</v>
      </c>
      <c r="F14" s="4">
        <v>2.7069999999999999</v>
      </c>
    </row>
    <row r="15" spans="1:11">
      <c r="A15" s="7">
        <v>41114.587372685186</v>
      </c>
      <c r="B15" s="4">
        <v>77.44</v>
      </c>
      <c r="C15" s="4">
        <v>4.2270000000000003</v>
      </c>
      <c r="D15" s="4">
        <v>6.88</v>
      </c>
      <c r="E15" s="4">
        <v>1116</v>
      </c>
      <c r="F15" s="4">
        <v>2.7069999999999999</v>
      </c>
    </row>
    <row r="16" spans="1:11">
      <c r="A16" s="7">
        <v>41114.587418981479</v>
      </c>
      <c r="B16" s="4">
        <v>77.5</v>
      </c>
      <c r="C16" s="4">
        <v>4.2450000000000001</v>
      </c>
      <c r="D16" s="4">
        <v>6.84</v>
      </c>
      <c r="E16" s="4">
        <v>1115</v>
      </c>
      <c r="F16" s="4">
        <v>2.7330000000000001</v>
      </c>
    </row>
    <row r="17" spans="1:6">
      <c r="A17" s="7">
        <v>41114.587465277778</v>
      </c>
      <c r="B17" s="4">
        <v>77.42</v>
      </c>
      <c r="C17" s="4">
        <v>4.2770000000000001</v>
      </c>
      <c r="D17" s="4">
        <v>6.82</v>
      </c>
      <c r="E17" s="4">
        <v>1117</v>
      </c>
      <c r="F17" s="4">
        <v>2.7069999999999999</v>
      </c>
    </row>
    <row r="18" spans="1:6">
      <c r="A18" s="7">
        <v>41114.587511574071</v>
      </c>
      <c r="B18" s="4">
        <v>77.44</v>
      </c>
      <c r="C18" s="4">
        <v>4.2880000000000003</v>
      </c>
      <c r="D18" s="4">
        <v>6.83</v>
      </c>
      <c r="E18" s="4">
        <v>1117</v>
      </c>
      <c r="F18" s="4">
        <v>2.7069999999999999</v>
      </c>
    </row>
    <row r="19" spans="1:6">
      <c r="A19" s="7">
        <v>41114.587557870371</v>
      </c>
      <c r="B19" s="4">
        <v>77.48</v>
      </c>
      <c r="C19" s="4">
        <v>4.3289999999999997</v>
      </c>
      <c r="D19" s="4">
        <v>6.82</v>
      </c>
      <c r="E19" s="4">
        <v>1114</v>
      </c>
      <c r="F19" s="4">
        <v>2.7069999999999999</v>
      </c>
    </row>
    <row r="20" spans="1:6">
      <c r="A20" s="7">
        <v>41114.587604166663</v>
      </c>
      <c r="B20" s="4">
        <v>77.44</v>
      </c>
      <c r="C20" s="4">
        <v>4.3479999999999999</v>
      </c>
      <c r="D20" s="4">
        <v>6.82</v>
      </c>
      <c r="E20" s="4">
        <v>1118</v>
      </c>
      <c r="F20" s="4">
        <v>2.7069999999999999</v>
      </c>
    </row>
    <row r="21" spans="1:6">
      <c r="A21" s="7">
        <v>41114.587650462963</v>
      </c>
      <c r="B21" s="4">
        <v>77.31</v>
      </c>
      <c r="C21" s="4">
        <v>4.1139999999999999</v>
      </c>
      <c r="D21" s="4">
        <v>6.84</v>
      </c>
      <c r="E21" s="4">
        <v>1110</v>
      </c>
      <c r="F21" s="4">
        <v>2.7069999999999999</v>
      </c>
    </row>
    <row r="22" spans="1:6">
      <c r="A22" s="7">
        <v>41114.587696759256</v>
      </c>
      <c r="B22" s="4">
        <v>77.36</v>
      </c>
      <c r="C22" s="4">
        <v>4.0819999999999999</v>
      </c>
      <c r="D22" s="4">
        <v>6.79</v>
      </c>
      <c r="E22" s="4">
        <v>1113</v>
      </c>
      <c r="F22" s="4">
        <v>2.7330000000000001</v>
      </c>
    </row>
    <row r="23" spans="1:6">
      <c r="A23" s="7">
        <v>41114.587743055556</v>
      </c>
      <c r="B23" s="4">
        <v>77.52</v>
      </c>
      <c r="C23" s="4">
        <v>3.9550000000000001</v>
      </c>
      <c r="D23" s="4">
        <v>6.76</v>
      </c>
      <c r="E23" s="4">
        <v>1108</v>
      </c>
      <c r="F23" s="4">
        <v>2.7069999999999999</v>
      </c>
    </row>
    <row r="24" spans="1:6">
      <c r="A24" s="7">
        <v>41114.587789351855</v>
      </c>
      <c r="B24" s="4">
        <v>77.44</v>
      </c>
      <c r="C24" s="4">
        <v>4.0439999999999996</v>
      </c>
      <c r="D24" s="4">
        <v>6.76</v>
      </c>
      <c r="E24" s="4">
        <v>1109</v>
      </c>
      <c r="F24" s="4">
        <v>2.7069999999999999</v>
      </c>
    </row>
    <row r="25" spans="1:6">
      <c r="A25" s="7">
        <v>41114.587835648148</v>
      </c>
      <c r="B25" s="4">
        <v>77.349999999999994</v>
      </c>
      <c r="C25" s="4">
        <v>4.0819999999999999</v>
      </c>
      <c r="D25" s="4">
        <v>6.78</v>
      </c>
      <c r="E25" s="4">
        <v>1104</v>
      </c>
      <c r="F25" s="4">
        <v>2.7069999999999999</v>
      </c>
    </row>
    <row r="26" spans="1:6">
      <c r="A26" s="7">
        <v>41114.587881944448</v>
      </c>
      <c r="B26" s="4">
        <v>77.33</v>
      </c>
      <c r="C26" s="4">
        <v>4.2320000000000002</v>
      </c>
      <c r="D26" s="4">
        <v>6.8</v>
      </c>
      <c r="E26" s="4">
        <v>1112</v>
      </c>
      <c r="F26" s="4">
        <v>2.7069999999999999</v>
      </c>
    </row>
    <row r="27" spans="1:6">
      <c r="A27" s="7">
        <v>41114.587916666664</v>
      </c>
      <c r="B27" s="4">
        <v>77.17</v>
      </c>
      <c r="C27" s="4">
        <v>4.0960000000000001</v>
      </c>
      <c r="D27" s="4">
        <v>6.79</v>
      </c>
      <c r="E27" s="4">
        <v>1116</v>
      </c>
      <c r="F27" s="4">
        <v>2.7069999999999999</v>
      </c>
    </row>
    <row r="28" spans="1:6">
      <c r="A28" s="7">
        <v>41114.587962962964</v>
      </c>
      <c r="B28" s="4">
        <v>77</v>
      </c>
      <c r="C28" s="4">
        <v>4.1219999999999999</v>
      </c>
      <c r="D28" s="4">
        <v>6.77</v>
      </c>
      <c r="E28" s="4">
        <v>1111</v>
      </c>
      <c r="F28" s="4">
        <v>2.7069999999999999</v>
      </c>
    </row>
    <row r="29" spans="1:6">
      <c r="A29" s="7">
        <v>41114.588009259256</v>
      </c>
      <c r="B29" s="4">
        <v>76.73</v>
      </c>
      <c r="C29" s="4">
        <v>4.1449999999999996</v>
      </c>
      <c r="D29" s="4">
        <v>6.76</v>
      </c>
      <c r="E29" s="4">
        <v>1112</v>
      </c>
      <c r="F29" s="4">
        <v>2.7069999999999999</v>
      </c>
    </row>
    <row r="30" spans="1:6">
      <c r="A30" s="7">
        <v>41114.588055555556</v>
      </c>
      <c r="B30" s="4">
        <v>76.62</v>
      </c>
      <c r="C30" s="4">
        <v>3.8490000000000002</v>
      </c>
      <c r="D30" s="4">
        <v>6.81</v>
      </c>
      <c r="E30" s="4">
        <v>1116</v>
      </c>
      <c r="F30" s="4">
        <v>2.7069999999999999</v>
      </c>
    </row>
    <row r="31" spans="1:6">
      <c r="A31" s="7">
        <v>41114.588101851848</v>
      </c>
      <c r="B31" s="4">
        <v>76.95</v>
      </c>
      <c r="C31" s="4">
        <v>3.585</v>
      </c>
      <c r="D31" s="4">
        <v>6.84</v>
      </c>
      <c r="E31" s="4">
        <v>1109</v>
      </c>
      <c r="F31" s="4">
        <v>2.7069999999999999</v>
      </c>
    </row>
    <row r="32" spans="1:6">
      <c r="A32" s="7">
        <v>41114.588148148148</v>
      </c>
      <c r="B32" s="4">
        <v>77.260000000000005</v>
      </c>
      <c r="C32" s="4">
        <v>3.1190000000000002</v>
      </c>
      <c r="D32" s="4">
        <v>6.78</v>
      </c>
      <c r="E32" s="4">
        <v>1117</v>
      </c>
      <c r="F32" s="4">
        <v>2.7069999999999999</v>
      </c>
    </row>
    <row r="33" spans="1:6">
      <c r="A33" s="7">
        <v>41114.588194444441</v>
      </c>
      <c r="B33" s="4">
        <v>78.48</v>
      </c>
      <c r="C33" s="4">
        <v>2.8650000000000002</v>
      </c>
      <c r="D33" s="4">
        <v>6.85</v>
      </c>
      <c r="E33" s="4">
        <v>1101</v>
      </c>
      <c r="F33" s="4">
        <v>2.7069999999999999</v>
      </c>
    </row>
    <row r="34" spans="1:6">
      <c r="A34" s="7">
        <v>41114.588240740741</v>
      </c>
      <c r="B34" s="4">
        <v>79.47</v>
      </c>
      <c r="C34" s="4">
        <v>2.7360000000000002</v>
      </c>
      <c r="D34" s="4">
        <v>6.84</v>
      </c>
      <c r="E34" s="4">
        <v>1096</v>
      </c>
      <c r="F34" s="4">
        <v>2.7069999999999999</v>
      </c>
    </row>
    <row r="35" spans="1:6">
      <c r="A35" s="7">
        <v>41114.588287037041</v>
      </c>
      <c r="B35" s="4">
        <v>80.05</v>
      </c>
      <c r="C35" s="4">
        <v>2.766</v>
      </c>
      <c r="D35" s="4">
        <v>6.8</v>
      </c>
      <c r="E35" s="4">
        <v>1105</v>
      </c>
      <c r="F35" s="4">
        <v>2.7069999999999999</v>
      </c>
    </row>
    <row r="36" spans="1:6">
      <c r="A36" s="7">
        <v>41114.588333333333</v>
      </c>
      <c r="B36" s="4">
        <v>80.66</v>
      </c>
      <c r="C36" s="4">
        <v>2.9529999999999998</v>
      </c>
      <c r="D36" s="4">
        <v>6.81</v>
      </c>
      <c r="E36" s="4">
        <v>1093</v>
      </c>
      <c r="F36" s="4">
        <v>2.7069999999999999</v>
      </c>
    </row>
    <row r="37" spans="1:6">
      <c r="A37" s="7">
        <v>41114.588379629633</v>
      </c>
      <c r="B37" s="4">
        <v>80.62</v>
      </c>
      <c r="C37" s="4">
        <v>1.865</v>
      </c>
      <c r="D37" s="4">
        <v>6.81</v>
      </c>
      <c r="E37" s="4">
        <v>1087</v>
      </c>
      <c r="F37" s="4">
        <v>2.7069999999999999</v>
      </c>
    </row>
    <row r="38" spans="1:6">
      <c r="A38" s="7">
        <v>41114.588425925926</v>
      </c>
      <c r="B38" s="4">
        <v>79.599999999999994</v>
      </c>
      <c r="C38" s="4">
        <v>3.4</v>
      </c>
      <c r="D38" s="4">
        <v>6.77</v>
      </c>
      <c r="E38" s="4">
        <v>1097</v>
      </c>
      <c r="F38" s="4">
        <v>2.7069999999999999</v>
      </c>
    </row>
    <row r="39" spans="1:6">
      <c r="A39" s="7">
        <v>41114.588460648149</v>
      </c>
      <c r="B39" s="4">
        <v>78.95</v>
      </c>
      <c r="C39" s="4">
        <v>3.3690000000000002</v>
      </c>
      <c r="D39" s="4">
        <v>6.77</v>
      </c>
      <c r="E39" s="4">
        <v>1103</v>
      </c>
      <c r="F39" s="4">
        <v>2.7330000000000001</v>
      </c>
    </row>
    <row r="40" spans="1:6">
      <c r="A40" s="7">
        <v>41114.588506944441</v>
      </c>
      <c r="B40" s="4">
        <v>78.900000000000006</v>
      </c>
      <c r="C40" s="4">
        <v>3.367</v>
      </c>
      <c r="D40" s="4">
        <v>6.77</v>
      </c>
      <c r="E40" s="4">
        <v>1102</v>
      </c>
      <c r="F40" s="4">
        <v>2.7069999999999999</v>
      </c>
    </row>
    <row r="41" spans="1:6">
      <c r="A41" s="7">
        <v>41114.588553240741</v>
      </c>
      <c r="B41" s="4">
        <v>79</v>
      </c>
      <c r="C41" s="4">
        <v>3.556</v>
      </c>
      <c r="D41" s="4">
        <v>6.8</v>
      </c>
      <c r="E41" s="4">
        <v>1102</v>
      </c>
      <c r="F41" s="4">
        <v>2.7069999999999999</v>
      </c>
    </row>
    <row r="42" spans="1:6">
      <c r="A42" s="7">
        <v>41114.588599537034</v>
      </c>
      <c r="B42" s="4">
        <v>78.34</v>
      </c>
      <c r="C42" s="4">
        <v>3.5179999999999998</v>
      </c>
      <c r="D42" s="4">
        <v>6.81</v>
      </c>
      <c r="E42" s="4">
        <v>1100</v>
      </c>
      <c r="F42" s="4">
        <v>2.7069999999999999</v>
      </c>
    </row>
    <row r="43" spans="1:6">
      <c r="A43" s="7">
        <v>41114.588645833333</v>
      </c>
      <c r="B43" s="4">
        <v>77.98</v>
      </c>
      <c r="C43" s="4">
        <v>3.3359999999999999</v>
      </c>
      <c r="D43" s="4">
        <v>6.76</v>
      </c>
      <c r="E43" s="4">
        <v>1107</v>
      </c>
      <c r="F43" s="4">
        <v>2.7069999999999999</v>
      </c>
    </row>
    <row r="44" spans="1:6">
      <c r="A44" s="7">
        <v>41114.588692129626</v>
      </c>
      <c r="B44" s="4">
        <v>77.98</v>
      </c>
      <c r="C44" s="4">
        <v>3.4940000000000002</v>
      </c>
      <c r="D44" s="4">
        <v>6.74</v>
      </c>
      <c r="E44" s="4">
        <v>1106</v>
      </c>
      <c r="F44" s="4">
        <v>2.7069999999999999</v>
      </c>
    </row>
    <row r="45" spans="1:6">
      <c r="A45" s="7">
        <v>41114.588738425926</v>
      </c>
      <c r="B45" s="4">
        <v>78.459999999999994</v>
      </c>
      <c r="C45" s="4">
        <v>4.008</v>
      </c>
      <c r="D45" s="4">
        <v>6.7</v>
      </c>
      <c r="E45" s="4">
        <v>1097</v>
      </c>
      <c r="F45" s="4">
        <v>2.7330000000000001</v>
      </c>
    </row>
    <row r="46" spans="1:6">
      <c r="A46" s="7">
        <v>41114.588784722226</v>
      </c>
      <c r="B46" s="4">
        <v>77.92</v>
      </c>
      <c r="C46" s="4">
        <v>4.2240000000000002</v>
      </c>
      <c r="D46" s="4">
        <v>6.68</v>
      </c>
      <c r="E46" s="4">
        <v>1100</v>
      </c>
      <c r="F46" s="4">
        <v>2.7069999999999999</v>
      </c>
    </row>
    <row r="47" spans="1:6">
      <c r="A47" s="7">
        <v>41114.588831018518</v>
      </c>
      <c r="B47" s="4">
        <v>77.22</v>
      </c>
      <c r="C47" s="4">
        <v>4.0549999999999997</v>
      </c>
      <c r="D47" s="4">
        <v>6.66</v>
      </c>
      <c r="E47" s="4">
        <v>1107</v>
      </c>
      <c r="F47" s="4">
        <v>2.7330000000000001</v>
      </c>
    </row>
    <row r="48" spans="1:6">
      <c r="A48" s="7">
        <v>41114.588877314818</v>
      </c>
      <c r="B48" s="4">
        <v>77.349999999999994</v>
      </c>
      <c r="C48" s="4">
        <v>4.3040000000000003</v>
      </c>
      <c r="D48" s="4">
        <v>6.65</v>
      </c>
      <c r="E48" s="4">
        <v>1106</v>
      </c>
      <c r="F48" s="4">
        <v>2.7330000000000001</v>
      </c>
    </row>
    <row r="49" spans="1:6">
      <c r="A49" s="7">
        <v>41114.588912037034</v>
      </c>
      <c r="B49" s="4">
        <v>77.319999999999993</v>
      </c>
      <c r="C49" s="4">
        <v>4.6870000000000003</v>
      </c>
      <c r="D49" s="4">
        <v>6.63</v>
      </c>
      <c r="E49" s="4">
        <v>1104</v>
      </c>
      <c r="F49" s="4">
        <v>2.7069999999999999</v>
      </c>
    </row>
    <row r="50" spans="1:6">
      <c r="A50" s="7">
        <v>41114.588958333334</v>
      </c>
      <c r="B50" s="4">
        <v>77.34</v>
      </c>
      <c r="C50" s="4">
        <v>4.7380000000000004</v>
      </c>
      <c r="D50" s="4">
        <v>6.65</v>
      </c>
      <c r="E50" s="4">
        <v>1107</v>
      </c>
      <c r="F50" s="4">
        <v>2.7069999999999999</v>
      </c>
    </row>
    <row r="51" spans="1:6">
      <c r="A51" s="7">
        <v>41114.589004629626</v>
      </c>
      <c r="B51" s="4">
        <v>77.209999999999994</v>
      </c>
      <c r="C51" s="4">
        <v>4.7359999999999998</v>
      </c>
      <c r="D51" s="4">
        <v>6.69</v>
      </c>
      <c r="E51" s="4">
        <v>1109</v>
      </c>
      <c r="F51" s="4">
        <v>2.7330000000000001</v>
      </c>
    </row>
    <row r="52" spans="1:6">
      <c r="A52" s="7">
        <v>41114.589050925926</v>
      </c>
      <c r="B52" s="4">
        <v>77.48</v>
      </c>
      <c r="C52" s="4">
        <v>4.6340000000000003</v>
      </c>
      <c r="D52" s="4">
        <v>6.77</v>
      </c>
      <c r="E52" s="4">
        <v>1106</v>
      </c>
      <c r="F52" s="4">
        <v>2.7069999999999999</v>
      </c>
    </row>
    <row r="53" spans="1:6">
      <c r="A53" s="7">
        <v>41114.589097222219</v>
      </c>
      <c r="B53" s="4">
        <v>77.19</v>
      </c>
      <c r="C53" s="4">
        <v>4.7130000000000001</v>
      </c>
      <c r="D53" s="4">
        <v>6.82</v>
      </c>
      <c r="E53" s="4">
        <v>1110</v>
      </c>
      <c r="F53" s="4">
        <v>2.7330000000000001</v>
      </c>
    </row>
    <row r="54" spans="1:6">
      <c r="A54" s="7">
        <v>41114.589143518519</v>
      </c>
      <c r="B54" s="4">
        <v>77.17</v>
      </c>
      <c r="C54" s="4">
        <v>4.6890000000000001</v>
      </c>
      <c r="D54" s="4">
        <v>6.87</v>
      </c>
      <c r="E54" s="4">
        <v>1107</v>
      </c>
      <c r="F54" s="4">
        <v>2.7069999999999999</v>
      </c>
    </row>
    <row r="55" spans="1:6">
      <c r="A55" s="7">
        <v>41114.589189814818</v>
      </c>
      <c r="B55" s="4">
        <v>77.11</v>
      </c>
      <c r="C55" s="4">
        <v>4.6319999999999997</v>
      </c>
      <c r="D55" s="4">
        <v>6.88</v>
      </c>
      <c r="E55" s="4">
        <v>1108</v>
      </c>
      <c r="F55" s="4">
        <v>2.7330000000000001</v>
      </c>
    </row>
    <row r="56" spans="1:6">
      <c r="A56" s="7">
        <v>41114.589236111111</v>
      </c>
      <c r="B56" s="4">
        <v>77.03</v>
      </c>
      <c r="C56" s="4">
        <v>4.7729999999999997</v>
      </c>
      <c r="D56" s="4">
        <v>6.89</v>
      </c>
      <c r="E56" s="4">
        <v>1109</v>
      </c>
      <c r="F56" s="4">
        <v>2.7330000000000001</v>
      </c>
    </row>
    <row r="57" spans="1:6">
      <c r="A57" s="7">
        <v>41114.589282407411</v>
      </c>
      <c r="B57" s="4">
        <v>77.03</v>
      </c>
      <c r="C57" s="4">
        <v>4.782</v>
      </c>
      <c r="D57" s="4">
        <v>6.89</v>
      </c>
      <c r="E57" s="4">
        <v>1111</v>
      </c>
      <c r="F57" s="4">
        <v>2.7330000000000001</v>
      </c>
    </row>
    <row r="58" spans="1:6">
      <c r="A58" s="7">
        <v>41114.589328703703</v>
      </c>
      <c r="B58" s="4">
        <v>77.040000000000006</v>
      </c>
      <c r="C58" s="4">
        <v>4.7060000000000004</v>
      </c>
      <c r="D58" s="4">
        <v>6.89</v>
      </c>
      <c r="E58" s="4">
        <v>1105</v>
      </c>
      <c r="F58" s="4">
        <v>2.7330000000000001</v>
      </c>
    </row>
    <row r="59" spans="1:6">
      <c r="A59" s="7">
        <v>41114.589375000003</v>
      </c>
      <c r="B59" s="4">
        <v>77.14</v>
      </c>
      <c r="C59" s="4">
        <v>4.7960000000000003</v>
      </c>
      <c r="D59" s="4">
        <v>6.9</v>
      </c>
      <c r="E59" s="4">
        <v>1108</v>
      </c>
      <c r="F59" s="4">
        <v>2.7069999999999999</v>
      </c>
    </row>
    <row r="60" spans="1:6">
      <c r="A60" s="7">
        <v>41114.589421296296</v>
      </c>
      <c r="B60" s="4">
        <v>77.209999999999994</v>
      </c>
      <c r="C60" s="4">
        <v>3.67</v>
      </c>
      <c r="D60" s="4">
        <v>6.91</v>
      </c>
      <c r="E60" s="4">
        <v>1111</v>
      </c>
      <c r="F60" s="4">
        <v>2.7069999999999999</v>
      </c>
    </row>
    <row r="61" spans="1:6">
      <c r="A61" s="7">
        <v>41114.589456018519</v>
      </c>
      <c r="B61" s="4">
        <v>79.73</v>
      </c>
      <c r="C61" s="4">
        <v>3.125</v>
      </c>
      <c r="D61" s="4">
        <v>6.98</v>
      </c>
      <c r="E61" s="4">
        <v>1101</v>
      </c>
      <c r="F61" s="4">
        <v>2.7069999999999999</v>
      </c>
    </row>
    <row r="62" spans="1:6">
      <c r="A62" s="7">
        <v>41114.589502314811</v>
      </c>
      <c r="B62" s="4">
        <v>77.52</v>
      </c>
      <c r="C62" s="4">
        <v>5.8150000000000004</v>
      </c>
      <c r="D62" s="4">
        <v>6.97</v>
      </c>
      <c r="E62" s="4">
        <v>1078</v>
      </c>
      <c r="F62" s="4">
        <v>2.7069999999999999</v>
      </c>
    </row>
    <row r="63" spans="1:6">
      <c r="A63" s="7">
        <v>41114.589548611111</v>
      </c>
      <c r="B63" s="4">
        <v>77.010000000000005</v>
      </c>
      <c r="C63" s="4">
        <v>6.0209999999999999</v>
      </c>
      <c r="D63" s="4">
        <v>6.95</v>
      </c>
      <c r="E63" s="4">
        <v>1107</v>
      </c>
      <c r="F63" s="4">
        <v>2.7069999999999999</v>
      </c>
    </row>
    <row r="64" spans="1:6">
      <c r="A64" s="7">
        <v>41114.589594907404</v>
      </c>
      <c r="B64" s="4">
        <v>76.94</v>
      </c>
      <c r="C64" s="4">
        <v>5.9509999999999996</v>
      </c>
      <c r="D64" s="4">
        <v>6.94</v>
      </c>
      <c r="E64" s="4">
        <v>1101</v>
      </c>
      <c r="F64" s="4">
        <v>2.7330000000000001</v>
      </c>
    </row>
    <row r="65" spans="1:6">
      <c r="A65" s="7">
        <v>41114.589641203704</v>
      </c>
      <c r="B65" s="4">
        <v>76.900000000000006</v>
      </c>
      <c r="C65" s="4">
        <v>5.9710000000000001</v>
      </c>
      <c r="D65" s="4">
        <v>6.93</v>
      </c>
      <c r="E65" s="4">
        <v>994.4</v>
      </c>
      <c r="F65" s="4">
        <v>2.7330000000000001</v>
      </c>
    </row>
    <row r="66" spans="1:6">
      <c r="A66" s="7">
        <v>41114.589687500003</v>
      </c>
      <c r="B66" s="4">
        <v>76.83</v>
      </c>
      <c r="C66" s="4">
        <v>5.9119999999999999</v>
      </c>
      <c r="D66" s="4">
        <v>6.92</v>
      </c>
      <c r="E66" s="4">
        <v>997.5</v>
      </c>
      <c r="F66" s="4">
        <v>2.7069999999999999</v>
      </c>
    </row>
    <row r="67" spans="1:6">
      <c r="A67" s="7">
        <v>41114.589733796296</v>
      </c>
      <c r="B67" s="4">
        <v>76.83</v>
      </c>
      <c r="C67" s="4">
        <v>6.0369999999999999</v>
      </c>
      <c r="D67" s="4">
        <v>6.93</v>
      </c>
      <c r="E67" s="4">
        <v>998.7</v>
      </c>
      <c r="F67" s="4">
        <v>2.7330000000000001</v>
      </c>
    </row>
    <row r="68" spans="1:6">
      <c r="A68" s="7">
        <v>41114.589780092596</v>
      </c>
      <c r="B68" s="4">
        <v>76.849999999999994</v>
      </c>
      <c r="C68" s="4">
        <v>6.077</v>
      </c>
      <c r="D68" s="4">
        <v>6.92</v>
      </c>
      <c r="E68" s="4">
        <v>999.1</v>
      </c>
      <c r="F68" s="4">
        <v>2.7330000000000001</v>
      </c>
    </row>
    <row r="69" spans="1:6">
      <c r="A69" s="7">
        <v>41114.589826388888</v>
      </c>
      <c r="B69" s="4">
        <v>76.849999999999994</v>
      </c>
      <c r="C69" s="4">
        <v>6.0839999999999996</v>
      </c>
      <c r="D69" s="4">
        <v>6.9</v>
      </c>
      <c r="E69" s="4">
        <v>1000</v>
      </c>
      <c r="F69" s="4">
        <v>2.7069999999999999</v>
      </c>
    </row>
    <row r="70" spans="1:6">
      <c r="A70" s="7">
        <v>41114.589872685188</v>
      </c>
      <c r="B70" s="4">
        <v>76.849999999999994</v>
      </c>
      <c r="C70" s="4">
        <v>6.0910000000000002</v>
      </c>
      <c r="D70" s="4">
        <v>6.9</v>
      </c>
      <c r="E70" s="4">
        <v>999.4</v>
      </c>
      <c r="F70" s="4">
        <v>2.7069999999999999</v>
      </c>
    </row>
    <row r="71" spans="1:6">
      <c r="A71" s="7">
        <v>41114.589918981481</v>
      </c>
      <c r="B71" s="4">
        <v>76.84</v>
      </c>
      <c r="C71" s="4">
        <v>6.1280000000000001</v>
      </c>
      <c r="D71" s="4">
        <v>6.9</v>
      </c>
      <c r="E71" s="4">
        <v>997.4</v>
      </c>
      <c r="F71" s="4">
        <v>2.7069999999999999</v>
      </c>
    </row>
    <row r="72" spans="1:6">
      <c r="A72" s="7">
        <v>41114.589965277781</v>
      </c>
      <c r="B72" s="4">
        <v>76.84</v>
      </c>
      <c r="C72" s="4">
        <v>6.1159999999999997</v>
      </c>
      <c r="D72" s="4">
        <v>6.89</v>
      </c>
      <c r="E72" s="4">
        <v>998</v>
      </c>
      <c r="F72" s="4">
        <v>2.7069999999999999</v>
      </c>
    </row>
    <row r="73" spans="1:6">
      <c r="A73" s="7">
        <v>41114.589999999997</v>
      </c>
      <c r="B73" s="4">
        <v>76.849999999999994</v>
      </c>
      <c r="C73" s="4">
        <v>6.17</v>
      </c>
      <c r="D73" s="4">
        <v>6.9</v>
      </c>
      <c r="E73" s="4">
        <v>993.4</v>
      </c>
      <c r="F73" s="4">
        <v>2.7330000000000001</v>
      </c>
    </row>
    <row r="74" spans="1:6">
      <c r="A74" s="7">
        <v>41114.590046296296</v>
      </c>
      <c r="B74" s="4">
        <v>76.849999999999994</v>
      </c>
      <c r="C74" s="4">
        <v>6.44</v>
      </c>
      <c r="D74" s="4">
        <v>6.91</v>
      </c>
      <c r="E74" s="4">
        <v>996.6</v>
      </c>
      <c r="F74" s="4">
        <v>2.7330000000000001</v>
      </c>
    </row>
    <row r="75" spans="1:6">
      <c r="A75" s="7">
        <v>41114.590092592596</v>
      </c>
      <c r="B75" s="4">
        <v>76.89</v>
      </c>
      <c r="C75" s="4">
        <v>4.827</v>
      </c>
      <c r="D75" s="4">
        <v>6.95</v>
      </c>
      <c r="E75" s="4">
        <v>1112</v>
      </c>
      <c r="F75" s="4">
        <v>2.7069999999999999</v>
      </c>
    </row>
    <row r="76" spans="1:6">
      <c r="A76" s="7">
        <v>41114.590138888889</v>
      </c>
      <c r="B76" s="4">
        <v>79.62</v>
      </c>
      <c r="C76" s="4">
        <v>1E-3</v>
      </c>
      <c r="D76" s="4">
        <v>7.02</v>
      </c>
      <c r="E76" s="4">
        <v>1153</v>
      </c>
      <c r="F76" s="4">
        <v>2.7330000000000001</v>
      </c>
    </row>
    <row r="77" spans="1:6">
      <c r="A77" s="7">
        <v>41114.590185185189</v>
      </c>
      <c r="B77" s="4">
        <v>82.53</v>
      </c>
      <c r="C77" s="4">
        <v>6.1280000000000001</v>
      </c>
      <c r="D77" s="4">
        <v>7.09</v>
      </c>
      <c r="E77" s="4">
        <v>1060</v>
      </c>
      <c r="F77" s="4">
        <v>2.7330000000000001</v>
      </c>
    </row>
    <row r="78" spans="1:6">
      <c r="A78" s="7">
        <v>41114.590231481481</v>
      </c>
      <c r="B78" s="4">
        <v>77.41</v>
      </c>
      <c r="C78" s="4">
        <v>5.88</v>
      </c>
      <c r="D78" s="4">
        <v>7.04</v>
      </c>
      <c r="E78" s="4">
        <v>1109</v>
      </c>
      <c r="F78" s="4">
        <v>2.7330000000000001</v>
      </c>
    </row>
    <row r="79" spans="1:6">
      <c r="A79" s="7">
        <v>41114.590277777781</v>
      </c>
      <c r="B79" s="4">
        <v>76.989999999999995</v>
      </c>
      <c r="C79" s="4">
        <v>5.6970000000000001</v>
      </c>
      <c r="D79" s="4">
        <v>7.72</v>
      </c>
      <c r="E79" s="4">
        <v>1115</v>
      </c>
      <c r="F79" s="4">
        <v>2.7330000000000001</v>
      </c>
    </row>
    <row r="80" spans="1:6">
      <c r="A80" s="7">
        <v>41114.590324074074</v>
      </c>
      <c r="B80" s="4">
        <v>76.95</v>
      </c>
      <c r="C80" s="4">
        <v>5.74</v>
      </c>
      <c r="D80" s="4">
        <v>7.96</v>
      </c>
      <c r="E80" s="4">
        <v>1115</v>
      </c>
      <c r="F80" s="4">
        <v>2.7330000000000001</v>
      </c>
    </row>
    <row r="81" spans="1:6">
      <c r="A81" s="7">
        <v>41114.590370370373</v>
      </c>
      <c r="B81" s="4">
        <v>76.95</v>
      </c>
      <c r="C81" s="4">
        <v>5.6950000000000003</v>
      </c>
      <c r="D81" s="4">
        <v>8.08</v>
      </c>
      <c r="E81" s="4">
        <v>1115</v>
      </c>
      <c r="F81" s="4">
        <v>2.7330000000000001</v>
      </c>
    </row>
    <row r="82" spans="1:6">
      <c r="A82" s="7">
        <v>41114.590416666666</v>
      </c>
      <c r="B82" s="4">
        <v>76.95</v>
      </c>
      <c r="C82" s="4">
        <v>4.6719999999999997</v>
      </c>
      <c r="D82" s="4">
        <v>8.1999999999999993</v>
      </c>
      <c r="E82" s="4">
        <v>1116</v>
      </c>
      <c r="F82" s="4">
        <v>2.7330000000000001</v>
      </c>
    </row>
    <row r="83" spans="1:6">
      <c r="A83" s="7">
        <v>41114.590462962966</v>
      </c>
      <c r="B83" s="4">
        <v>76.92</v>
      </c>
      <c r="C83" s="4">
        <v>5</v>
      </c>
      <c r="D83" s="4">
        <v>8.27</v>
      </c>
      <c r="E83" s="4">
        <v>1117</v>
      </c>
      <c r="F83" s="4">
        <v>2.7330000000000001</v>
      </c>
    </row>
    <row r="84" spans="1:6">
      <c r="A84" s="7">
        <v>41114.590509259258</v>
      </c>
      <c r="B84" s="4">
        <v>76.94</v>
      </c>
      <c r="C84" s="4">
        <v>5.3109999999999999</v>
      </c>
      <c r="D84" s="4">
        <v>8.33</v>
      </c>
      <c r="E84" s="4">
        <v>1117</v>
      </c>
      <c r="F84" s="4">
        <v>2.7069999999999999</v>
      </c>
    </row>
    <row r="85" spans="1:6">
      <c r="A85" s="7">
        <v>41114.590543981481</v>
      </c>
      <c r="B85" s="4">
        <v>76.98</v>
      </c>
      <c r="C85" s="4">
        <v>2.0270000000000001</v>
      </c>
      <c r="D85" s="4">
        <v>8.4600000000000009</v>
      </c>
      <c r="E85" s="4">
        <v>1149</v>
      </c>
      <c r="F85" s="4">
        <v>2.7330000000000001</v>
      </c>
    </row>
    <row r="86" spans="1:6">
      <c r="A86" s="15">
        <v>41114.590590277781</v>
      </c>
      <c r="B86" s="13">
        <v>84.05</v>
      </c>
      <c r="C86" s="13">
        <v>0.11899999999999999</v>
      </c>
      <c r="D86" s="13">
        <v>8.6300000000000008</v>
      </c>
      <c r="E86" s="13">
        <v>2.258</v>
      </c>
      <c r="F86" s="13">
        <v>2.7330000000000001</v>
      </c>
    </row>
    <row r="87" spans="1:6">
      <c r="A87" s="15">
        <v>41114.590636574074</v>
      </c>
      <c r="B87" s="13">
        <v>85.33</v>
      </c>
      <c r="C87" s="13">
        <v>0.27</v>
      </c>
      <c r="D87" s="13">
        <v>8.7799999999999994</v>
      </c>
      <c r="E87" s="13">
        <v>2.0649999999999999</v>
      </c>
      <c r="F87" s="13">
        <v>2.681</v>
      </c>
    </row>
    <row r="88" spans="1:6">
      <c r="A88" s="15">
        <v>41114.590682870374</v>
      </c>
      <c r="B88" s="13">
        <v>83.71</v>
      </c>
      <c r="C88" s="13">
        <v>0.252</v>
      </c>
      <c r="D88" s="13">
        <v>8.7799999999999994</v>
      </c>
      <c r="E88" s="13">
        <v>1.202</v>
      </c>
      <c r="F88" s="13">
        <v>2.7069999999999999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dimension ref="A1:K53"/>
  <sheetViews>
    <sheetView zoomScale="70" zoomScaleNormal="70" workbookViewId="0">
      <selection activeCell="V3" sqref="V3"/>
    </sheetView>
  </sheetViews>
  <sheetFormatPr defaultRowHeight="15"/>
  <cols>
    <col min="1" max="6" width="22.28515625" style="4" customWidth="1"/>
    <col min="7" max="7" width="20.5703125" style="4" customWidth="1"/>
    <col min="8" max="8" width="13.85546875" style="4" customWidth="1"/>
    <col min="9" max="9" width="11.42578125" style="4" customWidth="1"/>
    <col min="10" max="10" width="16.28515625" style="4" customWidth="1"/>
    <col min="11" max="16384" width="9.140625" style="4"/>
  </cols>
  <sheetData>
    <row r="1" spans="1:11" ht="39" customHeight="1">
      <c r="A1" s="4" t="s">
        <v>101</v>
      </c>
      <c r="B1" s="4" t="s">
        <v>168</v>
      </c>
      <c r="C1" s="9" t="s">
        <v>237</v>
      </c>
      <c r="D1" s="9" t="s">
        <v>236</v>
      </c>
      <c r="E1" s="9" t="s">
        <v>228</v>
      </c>
      <c r="F1" s="9" t="s">
        <v>229</v>
      </c>
      <c r="G1" s="9" t="s">
        <v>230</v>
      </c>
      <c r="H1" s="9" t="s">
        <v>242</v>
      </c>
      <c r="I1" s="9" t="s">
        <v>243</v>
      </c>
      <c r="J1" s="9" t="s">
        <v>231</v>
      </c>
      <c r="K1" s="9" t="s">
        <v>232</v>
      </c>
    </row>
    <row r="2" spans="1:11">
      <c r="A2" s="4" t="s">
        <v>103</v>
      </c>
      <c r="B2" s="7">
        <v>41114.580752314818</v>
      </c>
      <c r="C2" s="5">
        <v>41114</v>
      </c>
      <c r="D2" s="14">
        <v>0.58075231481481482</v>
      </c>
      <c r="E2" s="4">
        <f>MAX(B8:B50)-MIN(B8:B50)</f>
        <v>9.4799999999999898</v>
      </c>
      <c r="F2" s="4">
        <f>MAX(C9:C50)-MIN(C9:C50)</f>
        <v>3.92</v>
      </c>
      <c r="G2" s="4">
        <f>MAX(E8:E50)-MIN(E8:E50)</f>
        <v>221</v>
      </c>
      <c r="H2" s="4">
        <f>MAX(B8:B50)</f>
        <v>84.52</v>
      </c>
      <c r="I2" s="4">
        <f>MIN(B8:B50)</f>
        <v>75.040000000000006</v>
      </c>
      <c r="J2" s="13"/>
      <c r="K2" s="4" t="s">
        <v>244</v>
      </c>
    </row>
    <row r="3" spans="1:11">
      <c r="A3" s="4" t="s">
        <v>146</v>
      </c>
      <c r="B3" s="7">
        <v>41114.580752314818</v>
      </c>
    </row>
    <row r="4" spans="1:11">
      <c r="A4" s="4" t="s">
        <v>104</v>
      </c>
      <c r="B4" s="7">
        <v>41114.580752314818</v>
      </c>
    </row>
    <row r="7" spans="1:11">
      <c r="A7" s="4" t="s">
        <v>145</v>
      </c>
      <c r="B7" s="4" t="s">
        <v>144</v>
      </c>
      <c r="C7" s="4" t="s">
        <v>143</v>
      </c>
      <c r="D7" s="4" t="s">
        <v>124</v>
      </c>
      <c r="E7" s="4" t="s">
        <v>142</v>
      </c>
      <c r="F7" s="4" t="s">
        <v>141</v>
      </c>
    </row>
    <row r="8" spans="1:11">
      <c r="A8" s="7">
        <v>41114.581030092595</v>
      </c>
      <c r="B8" s="4">
        <v>83.21</v>
      </c>
      <c r="C8" s="4">
        <v>-0.129</v>
      </c>
      <c r="D8" s="4">
        <v>8.1300000000000008</v>
      </c>
      <c r="E8" s="4">
        <v>1101</v>
      </c>
      <c r="F8" s="4">
        <v>2.7330000000000001</v>
      </c>
    </row>
    <row r="9" spans="1:11">
      <c r="A9" s="7">
        <v>41114.581076388888</v>
      </c>
      <c r="B9" s="4">
        <v>84.48</v>
      </c>
      <c r="C9" s="4">
        <v>0.123</v>
      </c>
      <c r="D9" s="4">
        <v>7.51</v>
      </c>
      <c r="E9" s="4">
        <v>1085</v>
      </c>
      <c r="F9" s="4">
        <v>2.7330000000000001</v>
      </c>
    </row>
    <row r="10" spans="1:11">
      <c r="A10" s="7">
        <v>41114.581122685187</v>
      </c>
      <c r="B10" s="4">
        <v>84.52</v>
      </c>
      <c r="C10" s="4">
        <v>0.19900000000000001</v>
      </c>
      <c r="D10" s="4">
        <v>7.49</v>
      </c>
      <c r="E10" s="4">
        <v>1079</v>
      </c>
      <c r="F10" s="4">
        <v>2.7330000000000001</v>
      </c>
    </row>
    <row r="11" spans="1:11">
      <c r="A11" s="7">
        <v>41114.58116898148</v>
      </c>
      <c r="B11" s="4">
        <v>84.25</v>
      </c>
      <c r="C11" s="4">
        <v>0.77100000000000002</v>
      </c>
      <c r="D11" s="4">
        <v>7.45</v>
      </c>
      <c r="E11" s="4">
        <v>1081</v>
      </c>
      <c r="F11" s="4">
        <v>2.7330000000000001</v>
      </c>
    </row>
    <row r="12" spans="1:11">
      <c r="A12" s="7">
        <v>41114.58121527778</v>
      </c>
      <c r="B12" s="4">
        <v>84.14</v>
      </c>
      <c r="C12" s="4">
        <v>1.395</v>
      </c>
      <c r="D12" s="4">
        <v>7.51</v>
      </c>
      <c r="E12" s="4">
        <v>1081</v>
      </c>
      <c r="F12" s="4">
        <v>2.7069999999999999</v>
      </c>
    </row>
    <row r="13" spans="1:11">
      <c r="A13" s="7">
        <v>41114.581261574072</v>
      </c>
      <c r="B13" s="4">
        <v>83.81</v>
      </c>
      <c r="C13" s="4">
        <v>1.984</v>
      </c>
      <c r="D13" s="4">
        <v>7.48</v>
      </c>
      <c r="E13" s="4">
        <v>1083</v>
      </c>
      <c r="F13" s="4">
        <v>2.7330000000000001</v>
      </c>
    </row>
    <row r="14" spans="1:11">
      <c r="A14" s="7">
        <v>41114.581307870372</v>
      </c>
      <c r="B14" s="4">
        <v>81.12</v>
      </c>
      <c r="C14" s="4">
        <v>3.2909999999999999</v>
      </c>
      <c r="D14" s="4">
        <v>7.38</v>
      </c>
      <c r="E14" s="4">
        <v>1167</v>
      </c>
      <c r="F14" s="4">
        <v>2.7330000000000001</v>
      </c>
    </row>
    <row r="15" spans="1:11">
      <c r="A15" s="7">
        <v>41114.581354166665</v>
      </c>
      <c r="B15" s="4">
        <v>78.33</v>
      </c>
      <c r="C15" s="4">
        <v>3.7250000000000001</v>
      </c>
      <c r="D15" s="4">
        <v>7.27</v>
      </c>
      <c r="E15" s="4">
        <v>1224</v>
      </c>
      <c r="F15" s="4">
        <v>2.7069999999999999</v>
      </c>
    </row>
    <row r="16" spans="1:11">
      <c r="A16" s="7">
        <v>41114.581400462965</v>
      </c>
      <c r="B16" s="4">
        <v>76.790000000000006</v>
      </c>
      <c r="C16" s="4">
        <v>3.7440000000000002</v>
      </c>
      <c r="D16" s="4">
        <v>7.09</v>
      </c>
      <c r="E16" s="4">
        <v>1264</v>
      </c>
      <c r="F16" s="4">
        <v>2.7330000000000001</v>
      </c>
    </row>
    <row r="17" spans="1:6">
      <c r="A17" s="7">
        <v>41114.581446759257</v>
      </c>
      <c r="B17" s="4">
        <v>76.680000000000007</v>
      </c>
      <c r="C17" s="4">
        <v>3.6970000000000001</v>
      </c>
      <c r="D17" s="4">
        <v>6.96</v>
      </c>
      <c r="E17" s="4">
        <v>1261</v>
      </c>
      <c r="F17" s="4">
        <v>2.7330000000000001</v>
      </c>
    </row>
    <row r="18" spans="1:6">
      <c r="A18" s="7">
        <v>41114.581493055557</v>
      </c>
      <c r="B18" s="4">
        <v>76.09</v>
      </c>
      <c r="C18" s="4">
        <v>3.7149999999999999</v>
      </c>
      <c r="D18" s="4">
        <v>6.94</v>
      </c>
      <c r="E18" s="4">
        <v>1268</v>
      </c>
      <c r="F18" s="4">
        <v>2.7330000000000001</v>
      </c>
    </row>
    <row r="19" spans="1:6">
      <c r="A19" s="7">
        <v>41114.58153935185</v>
      </c>
      <c r="B19" s="4">
        <v>75.540000000000006</v>
      </c>
      <c r="C19" s="4">
        <v>3.7519999999999998</v>
      </c>
      <c r="D19" s="4">
        <v>6.95</v>
      </c>
      <c r="E19" s="4">
        <v>1281</v>
      </c>
      <c r="F19" s="4">
        <v>2.7330000000000001</v>
      </c>
    </row>
    <row r="20" spans="1:6">
      <c r="A20" s="7">
        <v>41114.581585648149</v>
      </c>
      <c r="B20" s="4">
        <v>75.37</v>
      </c>
      <c r="C20" s="4">
        <v>3.7890000000000001</v>
      </c>
      <c r="D20" s="4">
        <v>6.96</v>
      </c>
      <c r="E20" s="4">
        <v>1289</v>
      </c>
      <c r="F20" s="4">
        <v>2.7330000000000001</v>
      </c>
    </row>
    <row r="21" spans="1:6">
      <c r="A21" s="7">
        <v>41114.581631944442</v>
      </c>
      <c r="B21" s="4">
        <v>75.819999999999993</v>
      </c>
      <c r="C21" s="4">
        <v>3.8220000000000001</v>
      </c>
      <c r="D21" s="4">
        <v>6.95</v>
      </c>
      <c r="E21" s="4">
        <v>1284</v>
      </c>
      <c r="F21" s="4">
        <v>2.7069999999999999</v>
      </c>
    </row>
    <row r="22" spans="1:6">
      <c r="A22" s="7">
        <v>41114.581678240742</v>
      </c>
      <c r="B22" s="4">
        <v>75.760000000000005</v>
      </c>
      <c r="C22" s="4">
        <v>3.7850000000000001</v>
      </c>
      <c r="D22" s="4">
        <v>6.94</v>
      </c>
      <c r="E22" s="4">
        <v>1288</v>
      </c>
      <c r="F22" s="4">
        <v>2.7330000000000001</v>
      </c>
    </row>
    <row r="23" spans="1:6">
      <c r="A23" s="7">
        <v>41114.581712962965</v>
      </c>
      <c r="B23" s="4">
        <v>75.75</v>
      </c>
      <c r="C23" s="4">
        <v>3.7810000000000001</v>
      </c>
      <c r="D23" s="4">
        <v>6.93</v>
      </c>
      <c r="E23" s="4">
        <v>1294</v>
      </c>
      <c r="F23" s="4">
        <v>2.7330000000000001</v>
      </c>
    </row>
    <row r="24" spans="1:6">
      <c r="A24" s="7">
        <v>41114.581759259258</v>
      </c>
      <c r="B24" s="4">
        <v>75.8</v>
      </c>
      <c r="C24" s="4">
        <v>3.81</v>
      </c>
      <c r="D24" s="4">
        <v>6.92</v>
      </c>
      <c r="E24" s="4">
        <v>1299</v>
      </c>
      <c r="F24" s="4">
        <v>2.7330000000000001</v>
      </c>
    </row>
    <row r="25" spans="1:6">
      <c r="A25" s="7">
        <v>41114.581805555557</v>
      </c>
      <c r="B25" s="4">
        <v>75.819999999999993</v>
      </c>
      <c r="C25" s="4">
        <v>3.8359999999999999</v>
      </c>
      <c r="D25" s="4">
        <v>6.92</v>
      </c>
      <c r="E25" s="4">
        <v>1297</v>
      </c>
      <c r="F25" s="4">
        <v>2.7330000000000001</v>
      </c>
    </row>
    <row r="26" spans="1:6">
      <c r="A26" s="7">
        <v>41114.58185185185</v>
      </c>
      <c r="B26" s="4">
        <v>75.87</v>
      </c>
      <c r="C26" s="4">
        <v>3.8759999999999999</v>
      </c>
      <c r="D26" s="4">
        <v>6.92</v>
      </c>
      <c r="E26" s="4">
        <v>1295</v>
      </c>
      <c r="F26" s="4">
        <v>2.7330000000000001</v>
      </c>
    </row>
    <row r="27" spans="1:6">
      <c r="A27" s="7">
        <v>41114.58189814815</v>
      </c>
      <c r="B27" s="4">
        <v>75.94</v>
      </c>
      <c r="C27" s="4">
        <v>3.895</v>
      </c>
      <c r="D27" s="4">
        <v>6.92</v>
      </c>
      <c r="E27" s="4">
        <v>1298</v>
      </c>
      <c r="F27" s="4">
        <v>2.7069999999999999</v>
      </c>
    </row>
    <row r="28" spans="1:6">
      <c r="A28" s="7">
        <v>41114.581944444442</v>
      </c>
      <c r="B28" s="4">
        <v>75.89</v>
      </c>
      <c r="C28" s="4">
        <v>3.9260000000000002</v>
      </c>
      <c r="D28" s="4">
        <v>6.92</v>
      </c>
      <c r="E28" s="4">
        <v>1299</v>
      </c>
      <c r="F28" s="4">
        <v>2.7330000000000001</v>
      </c>
    </row>
    <row r="29" spans="1:6">
      <c r="A29" s="7">
        <v>41114.581990740742</v>
      </c>
      <c r="B29" s="4">
        <v>75.91</v>
      </c>
      <c r="C29" s="4">
        <v>3.9380000000000002</v>
      </c>
      <c r="D29" s="4">
        <v>6.92</v>
      </c>
      <c r="E29" s="4">
        <v>1297</v>
      </c>
      <c r="F29" s="4">
        <v>2.7330000000000001</v>
      </c>
    </row>
    <row r="30" spans="1:6">
      <c r="A30" s="7">
        <v>41114.582037037035</v>
      </c>
      <c r="B30" s="4">
        <v>75.95</v>
      </c>
      <c r="C30" s="4">
        <v>3.9620000000000002</v>
      </c>
      <c r="D30" s="4">
        <v>6.92</v>
      </c>
      <c r="E30" s="4">
        <v>1297</v>
      </c>
      <c r="F30" s="4">
        <v>2.7330000000000001</v>
      </c>
    </row>
    <row r="31" spans="1:6">
      <c r="A31" s="7">
        <v>41114.582083333335</v>
      </c>
      <c r="B31" s="4">
        <v>75.86</v>
      </c>
      <c r="C31" s="4">
        <v>3.9689999999999999</v>
      </c>
      <c r="D31" s="4">
        <v>6.93</v>
      </c>
      <c r="E31" s="4">
        <v>1298</v>
      </c>
      <c r="F31" s="4">
        <v>2.7330000000000001</v>
      </c>
    </row>
    <row r="32" spans="1:6">
      <c r="A32" s="7">
        <v>41114.582129629627</v>
      </c>
      <c r="B32" s="4">
        <v>75.569999999999993</v>
      </c>
      <c r="C32" s="4">
        <v>3.9889999999999999</v>
      </c>
      <c r="D32" s="4">
        <v>6.93</v>
      </c>
      <c r="E32" s="4">
        <v>1290</v>
      </c>
      <c r="F32" s="4">
        <v>2.7330000000000001</v>
      </c>
    </row>
    <row r="33" spans="1:6">
      <c r="A33" s="7">
        <v>41114.582175925927</v>
      </c>
      <c r="B33" s="4">
        <v>75.400000000000006</v>
      </c>
      <c r="C33" s="4">
        <v>3.992</v>
      </c>
      <c r="D33" s="4">
        <v>6.93</v>
      </c>
      <c r="E33" s="4">
        <v>1289</v>
      </c>
      <c r="F33" s="4">
        <v>2.7330000000000001</v>
      </c>
    </row>
    <row r="34" spans="1:6">
      <c r="A34" s="7">
        <v>41114.58222222222</v>
      </c>
      <c r="B34" s="4">
        <v>75.36</v>
      </c>
      <c r="C34" s="4">
        <v>4.0090000000000003</v>
      </c>
      <c r="D34" s="4">
        <v>6.93</v>
      </c>
      <c r="E34" s="4">
        <v>1291</v>
      </c>
      <c r="F34" s="4">
        <v>2.7330000000000001</v>
      </c>
    </row>
    <row r="35" spans="1:6">
      <c r="A35" s="7">
        <v>41114.582268518519</v>
      </c>
      <c r="B35" s="4">
        <v>75.150000000000006</v>
      </c>
      <c r="C35" s="4">
        <v>4.0090000000000003</v>
      </c>
      <c r="D35" s="4">
        <v>6.94</v>
      </c>
      <c r="E35" s="4">
        <v>1290</v>
      </c>
      <c r="F35" s="4">
        <v>2.7330000000000001</v>
      </c>
    </row>
    <row r="36" spans="1:6">
      <c r="A36" s="7">
        <v>41114.582314814812</v>
      </c>
      <c r="B36" s="4">
        <v>75.040000000000006</v>
      </c>
      <c r="C36" s="4">
        <v>4.0250000000000004</v>
      </c>
      <c r="D36" s="4">
        <v>6.94</v>
      </c>
      <c r="E36" s="4">
        <v>1295</v>
      </c>
      <c r="F36" s="4">
        <v>2.7330000000000001</v>
      </c>
    </row>
    <row r="37" spans="1:6">
      <c r="A37" s="7">
        <v>41114.582361111112</v>
      </c>
      <c r="B37" s="4">
        <v>75.27</v>
      </c>
      <c r="C37" s="4">
        <v>4.024</v>
      </c>
      <c r="D37" s="4">
        <v>6.93</v>
      </c>
      <c r="E37" s="4">
        <v>1300</v>
      </c>
      <c r="F37" s="4">
        <v>2.7330000000000001</v>
      </c>
    </row>
    <row r="38" spans="1:6">
      <c r="A38" s="7">
        <v>41114.582395833335</v>
      </c>
      <c r="B38" s="4">
        <v>75.47</v>
      </c>
      <c r="C38" s="4">
        <v>3.9889999999999999</v>
      </c>
      <c r="D38" s="4">
        <v>6.93</v>
      </c>
      <c r="E38" s="4">
        <v>1293</v>
      </c>
      <c r="F38" s="4">
        <v>2.7330000000000001</v>
      </c>
    </row>
    <row r="39" spans="1:6">
      <c r="A39" s="7">
        <v>41114.582442129627</v>
      </c>
      <c r="B39" s="4">
        <v>75.34</v>
      </c>
      <c r="C39" s="4">
        <v>3.9910000000000001</v>
      </c>
      <c r="D39" s="4">
        <v>6.93</v>
      </c>
      <c r="E39" s="4">
        <v>1294</v>
      </c>
      <c r="F39" s="4">
        <v>2.7069999999999999</v>
      </c>
    </row>
    <row r="40" spans="1:6">
      <c r="A40" s="7">
        <v>41114.582488425927</v>
      </c>
      <c r="B40" s="4">
        <v>75.290000000000006</v>
      </c>
      <c r="C40" s="4">
        <v>4.0090000000000003</v>
      </c>
      <c r="D40" s="4">
        <v>6.93</v>
      </c>
      <c r="E40" s="4">
        <v>1291</v>
      </c>
      <c r="F40" s="4">
        <v>2.7330000000000001</v>
      </c>
    </row>
    <row r="41" spans="1:6">
      <c r="A41" s="7">
        <v>41114.58253472222</v>
      </c>
      <c r="B41" s="4">
        <v>75.37</v>
      </c>
      <c r="C41" s="4">
        <v>4.01</v>
      </c>
      <c r="D41" s="4">
        <v>6.94</v>
      </c>
      <c r="E41" s="4">
        <v>1295</v>
      </c>
      <c r="F41" s="4">
        <v>2.7330000000000001</v>
      </c>
    </row>
    <row r="42" spans="1:6">
      <c r="A42" s="7">
        <v>41114.58258101852</v>
      </c>
      <c r="B42" s="4">
        <v>75.930000000000007</v>
      </c>
      <c r="C42" s="4">
        <v>4.0250000000000004</v>
      </c>
      <c r="D42" s="4">
        <v>6.94</v>
      </c>
      <c r="E42" s="4">
        <v>1280</v>
      </c>
      <c r="F42" s="4">
        <v>2.7330000000000001</v>
      </c>
    </row>
    <row r="43" spans="1:6">
      <c r="A43" s="7">
        <v>41114.582627314812</v>
      </c>
      <c r="B43" s="4">
        <v>76.09</v>
      </c>
      <c r="C43" s="4">
        <v>4.024</v>
      </c>
      <c r="D43" s="4">
        <v>6.95</v>
      </c>
      <c r="E43" s="4">
        <v>1272</v>
      </c>
      <c r="F43" s="4">
        <v>2.7330000000000001</v>
      </c>
    </row>
    <row r="44" spans="1:6">
      <c r="A44" s="7">
        <v>41114.582673611112</v>
      </c>
      <c r="B44" s="4">
        <v>75.849999999999994</v>
      </c>
      <c r="C44" s="4">
        <v>4.0369999999999999</v>
      </c>
      <c r="D44" s="4">
        <v>6.95</v>
      </c>
      <c r="E44" s="4">
        <v>1277</v>
      </c>
      <c r="F44" s="4">
        <v>2.7330000000000001</v>
      </c>
    </row>
    <row r="45" spans="1:6">
      <c r="A45" s="7">
        <v>41114.582719907405</v>
      </c>
      <c r="B45" s="4">
        <v>75.67</v>
      </c>
      <c r="C45" s="4">
        <v>4.032</v>
      </c>
      <c r="D45" s="4">
        <v>6.96</v>
      </c>
      <c r="E45" s="4">
        <v>1279</v>
      </c>
      <c r="F45" s="4">
        <v>2.7330000000000001</v>
      </c>
    </row>
    <row r="46" spans="1:6">
      <c r="A46" s="7">
        <v>41114.582766203705</v>
      </c>
      <c r="B46" s="4">
        <v>75.75</v>
      </c>
      <c r="C46" s="4">
        <v>4.0430000000000001</v>
      </c>
      <c r="D46" s="4">
        <v>6.96</v>
      </c>
      <c r="E46" s="4">
        <v>1278</v>
      </c>
      <c r="F46" s="4">
        <v>2.7069999999999999</v>
      </c>
    </row>
    <row r="47" spans="1:6">
      <c r="A47" s="7">
        <v>41114.582812499997</v>
      </c>
      <c r="B47" s="4">
        <v>75.83</v>
      </c>
      <c r="C47" s="4">
        <v>4.0019999999999998</v>
      </c>
      <c r="D47" s="4">
        <v>7.01</v>
      </c>
      <c r="E47" s="4">
        <v>1279</v>
      </c>
      <c r="F47" s="4">
        <v>2.7069999999999999</v>
      </c>
    </row>
    <row r="48" spans="1:6">
      <c r="A48" s="7">
        <v>41114.582858796297</v>
      </c>
      <c r="B48" s="4">
        <v>75.790000000000006</v>
      </c>
      <c r="C48" s="4">
        <v>3.944</v>
      </c>
      <c r="D48" s="4">
        <v>6.95</v>
      </c>
      <c r="E48" s="4">
        <v>1275</v>
      </c>
      <c r="F48" s="4">
        <v>2.7069999999999999</v>
      </c>
    </row>
    <row r="49" spans="1:6">
      <c r="A49" s="7">
        <v>41114.582905092589</v>
      </c>
      <c r="B49" s="4">
        <v>76.239999999999995</v>
      </c>
      <c r="C49" s="4">
        <v>3.7530000000000001</v>
      </c>
      <c r="D49" s="4">
        <v>6.95</v>
      </c>
      <c r="E49" s="4">
        <v>1257</v>
      </c>
      <c r="F49" s="4">
        <v>2.7330000000000001</v>
      </c>
    </row>
    <row r="50" spans="1:6">
      <c r="A50" s="7">
        <v>41114.582951388889</v>
      </c>
      <c r="B50" s="4">
        <v>77.25</v>
      </c>
      <c r="C50" s="4">
        <v>3.21</v>
      </c>
      <c r="D50" s="4">
        <v>6.95</v>
      </c>
      <c r="E50" s="4">
        <v>1185</v>
      </c>
      <c r="F50" s="4">
        <v>2.7330000000000001</v>
      </c>
    </row>
    <row r="51" spans="1:6">
      <c r="A51" s="15">
        <v>41114.582997685182</v>
      </c>
      <c r="B51" s="13">
        <v>83.05</v>
      </c>
      <c r="C51" s="13">
        <v>0.70799999999999996</v>
      </c>
      <c r="D51" s="13">
        <v>7.13</v>
      </c>
      <c r="E51" s="13">
        <v>100</v>
      </c>
      <c r="F51" s="13">
        <v>2.7069999999999999</v>
      </c>
    </row>
    <row r="52" spans="1:6">
      <c r="A52" s="15">
        <v>41114.583043981482</v>
      </c>
      <c r="B52" s="13">
        <v>83.57</v>
      </c>
      <c r="C52" s="13">
        <v>0.24</v>
      </c>
      <c r="D52" s="13">
        <v>7.24</v>
      </c>
      <c r="E52" s="13">
        <v>1.6020000000000001</v>
      </c>
      <c r="F52" s="13">
        <v>2.7069999999999999</v>
      </c>
    </row>
    <row r="53" spans="1:6">
      <c r="A53" s="15">
        <v>41114.583078703705</v>
      </c>
      <c r="B53" s="13">
        <v>82.73</v>
      </c>
      <c r="C53" s="13">
        <v>0.19400000000000001</v>
      </c>
      <c r="D53" s="13">
        <v>7.25</v>
      </c>
      <c r="E53" s="13">
        <v>1.2150000000000001</v>
      </c>
      <c r="F53" s="13">
        <v>2.7069999999999999</v>
      </c>
    </row>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dimension ref="A1:K43"/>
  <sheetViews>
    <sheetView zoomScale="70" zoomScaleNormal="70" workbookViewId="0">
      <selection activeCell="G2" sqref="G2"/>
    </sheetView>
  </sheetViews>
  <sheetFormatPr defaultRowHeight="15"/>
  <cols>
    <col min="1" max="5" width="17.85546875" style="4" customWidth="1"/>
    <col min="6" max="6" width="19.85546875" style="4" customWidth="1"/>
    <col min="7" max="7" width="20.42578125" style="4" customWidth="1"/>
    <col min="8" max="8" width="13.5703125" style="4" customWidth="1"/>
    <col min="9" max="9" width="12.7109375" style="4" customWidth="1"/>
    <col min="10" max="10" width="17.42578125" style="4" customWidth="1"/>
    <col min="11" max="16384" width="9.140625" style="4"/>
  </cols>
  <sheetData>
    <row r="1" spans="1:11" ht="40.5" customHeight="1">
      <c r="A1" s="4" t="s">
        <v>101</v>
      </c>
      <c r="B1" s="4" t="s">
        <v>169</v>
      </c>
      <c r="C1" s="9" t="s">
        <v>237</v>
      </c>
      <c r="D1" s="9" t="s">
        <v>236</v>
      </c>
      <c r="E1" s="9" t="s">
        <v>228</v>
      </c>
      <c r="F1" s="9" t="s">
        <v>229</v>
      </c>
      <c r="G1" s="9" t="s">
        <v>230</v>
      </c>
      <c r="H1" s="9" t="s">
        <v>242</v>
      </c>
      <c r="I1" s="9" t="s">
        <v>243</v>
      </c>
      <c r="J1" s="9" t="s">
        <v>231</v>
      </c>
      <c r="K1" s="9" t="s">
        <v>232</v>
      </c>
    </row>
    <row r="2" spans="1:11">
      <c r="A2" s="4" t="s">
        <v>103</v>
      </c>
      <c r="B2" s="7">
        <v>41114.56527777778</v>
      </c>
      <c r="C2" s="5">
        <v>41114</v>
      </c>
      <c r="D2" s="14">
        <v>0.56527777777777777</v>
      </c>
      <c r="E2" s="4">
        <f>MAX(B8:B43)-MIN(B8:B43)</f>
        <v>8.5</v>
      </c>
      <c r="F2" s="4">
        <f>MAX(C8:C43)-MIN(C8:C43)</f>
        <v>4.3450000000000006</v>
      </c>
      <c r="G2" s="4">
        <f>MAX(E8:E43)-MIN(E8:E43)</f>
        <v>35</v>
      </c>
      <c r="H2" s="4">
        <f>MAX(B8:B43)</f>
        <v>86.13</v>
      </c>
      <c r="I2" s="4">
        <f>MIN(B8:B43)</f>
        <v>77.63</v>
      </c>
      <c r="J2" s="13"/>
    </row>
    <row r="3" spans="1:11">
      <c r="A3" s="4" t="s">
        <v>146</v>
      </c>
      <c r="B3" s="7">
        <v>41114.56527777778</v>
      </c>
    </row>
    <row r="4" spans="1:11">
      <c r="A4" s="4" t="s">
        <v>104</v>
      </c>
      <c r="B4" s="7">
        <v>41114.56527777778</v>
      </c>
    </row>
    <row r="7" spans="1:11">
      <c r="A7" s="4" t="s">
        <v>145</v>
      </c>
      <c r="B7" s="4" t="s">
        <v>144</v>
      </c>
      <c r="C7" s="4" t="s">
        <v>143</v>
      </c>
      <c r="D7" s="4" t="s">
        <v>124</v>
      </c>
      <c r="E7" s="4" t="s">
        <v>142</v>
      </c>
      <c r="F7" s="4" t="s">
        <v>141</v>
      </c>
    </row>
    <row r="8" spans="1:11">
      <c r="A8" s="7">
        <v>41114.565601851849</v>
      </c>
      <c r="B8" s="4">
        <v>85.93</v>
      </c>
      <c r="C8" s="4">
        <v>0.58799999999999997</v>
      </c>
      <c r="D8" s="4">
        <v>7.54</v>
      </c>
      <c r="E8" s="4">
        <v>1069</v>
      </c>
      <c r="F8" s="4">
        <v>2.7069999999999999</v>
      </c>
    </row>
    <row r="9" spans="1:11">
      <c r="A9" s="7">
        <v>41114.565648148149</v>
      </c>
      <c r="B9" s="4">
        <v>86.13</v>
      </c>
      <c r="C9" s="4">
        <v>0.46700000000000003</v>
      </c>
      <c r="D9" s="4">
        <v>7.6</v>
      </c>
      <c r="E9" s="4">
        <v>1055</v>
      </c>
      <c r="F9" s="4">
        <v>2.7330000000000001</v>
      </c>
    </row>
    <row r="10" spans="1:11">
      <c r="A10" s="7">
        <v>41114.565694444442</v>
      </c>
      <c r="B10" s="4">
        <v>84.48</v>
      </c>
      <c r="C10" s="4">
        <v>1.2929999999999999</v>
      </c>
      <c r="D10" s="4">
        <v>7.62</v>
      </c>
      <c r="E10" s="4">
        <v>1047</v>
      </c>
      <c r="F10" s="4">
        <v>2.7069999999999999</v>
      </c>
    </row>
    <row r="11" spans="1:11">
      <c r="A11" s="7">
        <v>41114.565740740742</v>
      </c>
      <c r="B11" s="4">
        <v>82.82</v>
      </c>
      <c r="C11" s="4">
        <v>1.4550000000000001</v>
      </c>
      <c r="D11" s="4">
        <v>7.61</v>
      </c>
      <c r="E11" s="4">
        <v>1046</v>
      </c>
      <c r="F11" s="4">
        <v>2.7069999999999999</v>
      </c>
    </row>
    <row r="12" spans="1:11">
      <c r="A12" s="7">
        <v>41114.565787037034</v>
      </c>
      <c r="B12" s="4">
        <v>80.849999999999994</v>
      </c>
      <c r="C12" s="4">
        <v>1.647</v>
      </c>
      <c r="D12" s="4">
        <v>7.59</v>
      </c>
      <c r="E12" s="4">
        <v>1059</v>
      </c>
      <c r="F12" s="4">
        <v>2.7069999999999999</v>
      </c>
    </row>
    <row r="13" spans="1:11">
      <c r="A13" s="7">
        <v>41114.565833333334</v>
      </c>
      <c r="B13" s="4">
        <v>79.98</v>
      </c>
      <c r="C13" s="4">
        <v>2.1749999999999998</v>
      </c>
      <c r="D13" s="4">
        <v>7.53</v>
      </c>
      <c r="E13" s="4">
        <v>1052</v>
      </c>
      <c r="F13" s="4">
        <v>2.7330000000000001</v>
      </c>
    </row>
    <row r="14" spans="1:11">
      <c r="A14" s="7">
        <v>41114.565879629627</v>
      </c>
      <c r="B14" s="4">
        <v>79.38</v>
      </c>
      <c r="C14" s="4">
        <v>2.6709999999999998</v>
      </c>
      <c r="D14" s="4">
        <v>7.45</v>
      </c>
      <c r="E14" s="4">
        <v>1051</v>
      </c>
      <c r="F14" s="4">
        <v>2.7069999999999999</v>
      </c>
    </row>
    <row r="15" spans="1:11">
      <c r="A15" s="7">
        <v>41114.565925925926</v>
      </c>
      <c r="B15" s="4">
        <v>78.66</v>
      </c>
      <c r="C15" s="4">
        <v>3.4180000000000001</v>
      </c>
      <c r="D15" s="4">
        <v>7.37</v>
      </c>
      <c r="E15" s="4">
        <v>1055</v>
      </c>
      <c r="F15" s="4">
        <v>2.7069999999999999</v>
      </c>
    </row>
    <row r="16" spans="1:11">
      <c r="A16" s="7">
        <v>41114.565972222219</v>
      </c>
      <c r="B16" s="4">
        <v>78.27</v>
      </c>
      <c r="C16" s="4">
        <v>3.6259999999999999</v>
      </c>
      <c r="D16" s="4">
        <v>7.3</v>
      </c>
      <c r="E16" s="4">
        <v>1060</v>
      </c>
      <c r="F16" s="4">
        <v>2.7330000000000001</v>
      </c>
    </row>
    <row r="17" spans="1:6">
      <c r="A17" s="7">
        <v>41114.566018518519</v>
      </c>
      <c r="B17" s="4">
        <v>78.22</v>
      </c>
      <c r="C17" s="4">
        <v>3.6259999999999999</v>
      </c>
      <c r="D17" s="4">
        <v>7.24</v>
      </c>
      <c r="E17" s="4">
        <v>1061</v>
      </c>
      <c r="F17" s="4">
        <v>2.7330000000000001</v>
      </c>
    </row>
    <row r="18" spans="1:6">
      <c r="A18" s="7">
        <v>41114.566064814811</v>
      </c>
      <c r="B18" s="4">
        <v>78.23</v>
      </c>
      <c r="C18" s="4">
        <v>3.8969999999999998</v>
      </c>
      <c r="D18" s="4">
        <v>7.16</v>
      </c>
      <c r="E18" s="4">
        <v>1060</v>
      </c>
      <c r="F18" s="4">
        <v>2.7069999999999999</v>
      </c>
    </row>
    <row r="19" spans="1:6">
      <c r="A19" s="7">
        <v>41114.566111111111</v>
      </c>
      <c r="B19" s="4">
        <v>77.92</v>
      </c>
      <c r="C19" s="4">
        <v>3.9340000000000002</v>
      </c>
      <c r="D19" s="4">
        <v>6.99</v>
      </c>
      <c r="E19" s="4">
        <v>1064</v>
      </c>
      <c r="F19" s="4">
        <v>2.7330000000000001</v>
      </c>
    </row>
    <row r="20" spans="1:6">
      <c r="A20" s="7">
        <v>41114.566157407404</v>
      </c>
      <c r="B20" s="4">
        <v>77.930000000000007</v>
      </c>
      <c r="C20" s="4">
        <v>3.8</v>
      </c>
      <c r="D20" s="4">
        <v>6.93</v>
      </c>
      <c r="E20" s="4">
        <v>1064</v>
      </c>
      <c r="F20" s="4">
        <v>2.7069999999999999</v>
      </c>
    </row>
    <row r="21" spans="1:6">
      <c r="A21" s="7">
        <v>41114.566203703704</v>
      </c>
      <c r="B21" s="4">
        <v>78.05</v>
      </c>
      <c r="C21" s="4">
        <v>3.9279999999999999</v>
      </c>
      <c r="D21" s="4">
        <v>6.89</v>
      </c>
      <c r="E21" s="4">
        <v>1053</v>
      </c>
      <c r="F21" s="4">
        <v>2.7330000000000001</v>
      </c>
    </row>
    <row r="22" spans="1:6">
      <c r="A22" s="7">
        <v>41114.566250000003</v>
      </c>
      <c r="B22" s="4">
        <v>78.069999999999993</v>
      </c>
      <c r="C22" s="4">
        <v>3.9350000000000001</v>
      </c>
      <c r="D22" s="4">
        <v>6.87</v>
      </c>
      <c r="E22" s="4">
        <v>1054</v>
      </c>
      <c r="F22" s="4">
        <v>2.7069999999999999</v>
      </c>
    </row>
    <row r="23" spans="1:6">
      <c r="A23" s="7">
        <v>41114.566284722219</v>
      </c>
      <c r="B23" s="4">
        <v>78.09</v>
      </c>
      <c r="C23" s="4">
        <v>3.9569999999999999</v>
      </c>
      <c r="D23" s="4">
        <v>6.86</v>
      </c>
      <c r="E23" s="4">
        <v>1051</v>
      </c>
      <c r="F23" s="4">
        <v>2.7330000000000001</v>
      </c>
    </row>
    <row r="24" spans="1:6">
      <c r="A24" s="7">
        <v>41114.566331018519</v>
      </c>
      <c r="B24" s="4">
        <v>78.099999999999994</v>
      </c>
      <c r="C24" s="4">
        <v>3.992</v>
      </c>
      <c r="D24" s="4">
        <v>6.84</v>
      </c>
      <c r="E24" s="4">
        <v>1058</v>
      </c>
      <c r="F24" s="4">
        <v>2.7069999999999999</v>
      </c>
    </row>
    <row r="25" spans="1:6">
      <c r="A25" s="7">
        <v>41114.566377314812</v>
      </c>
      <c r="B25" s="4">
        <v>78.16</v>
      </c>
      <c r="C25" s="4">
        <v>4.024</v>
      </c>
      <c r="D25" s="4">
        <v>6.82</v>
      </c>
      <c r="E25" s="4">
        <v>1058</v>
      </c>
      <c r="F25" s="4">
        <v>2.7069999999999999</v>
      </c>
    </row>
    <row r="26" spans="1:6">
      <c r="A26" s="7">
        <v>41114.566423611112</v>
      </c>
      <c r="B26" s="4">
        <v>77.790000000000006</v>
      </c>
      <c r="C26" s="4">
        <v>4.49</v>
      </c>
      <c r="D26" s="4">
        <v>6.81</v>
      </c>
      <c r="E26" s="4">
        <v>1036</v>
      </c>
      <c r="F26" s="4">
        <v>2.7069999999999999</v>
      </c>
    </row>
    <row r="27" spans="1:6">
      <c r="A27" s="7">
        <v>41114.566469907404</v>
      </c>
      <c r="B27" s="4">
        <v>77.67</v>
      </c>
      <c r="C27" s="4">
        <v>4.4930000000000003</v>
      </c>
      <c r="D27" s="4">
        <v>6.81</v>
      </c>
      <c r="E27" s="4">
        <v>1061</v>
      </c>
      <c r="F27" s="4">
        <v>2.7330000000000001</v>
      </c>
    </row>
    <row r="28" spans="1:6">
      <c r="A28" s="7">
        <v>41114.566516203704</v>
      </c>
      <c r="B28" s="4">
        <v>77.69</v>
      </c>
      <c r="C28" s="4">
        <v>4.5949999999999998</v>
      </c>
      <c r="D28" s="4">
        <v>6.8</v>
      </c>
      <c r="E28" s="4">
        <v>1058</v>
      </c>
      <c r="F28" s="4">
        <v>2.7069999999999999</v>
      </c>
    </row>
    <row r="29" spans="1:6">
      <c r="A29" s="7">
        <v>41114.566562499997</v>
      </c>
      <c r="B29" s="4">
        <v>77.63</v>
      </c>
      <c r="C29" s="4">
        <v>4.5960000000000001</v>
      </c>
      <c r="D29" s="4">
        <v>6.8</v>
      </c>
      <c r="E29" s="4">
        <v>1056</v>
      </c>
      <c r="F29" s="4">
        <v>2.7069999999999999</v>
      </c>
    </row>
    <row r="30" spans="1:6">
      <c r="A30" s="7">
        <v>41114.566608796296</v>
      </c>
      <c r="B30" s="4">
        <v>77.64</v>
      </c>
      <c r="C30" s="4">
        <v>4.6109999999999998</v>
      </c>
      <c r="D30" s="4">
        <v>6.8</v>
      </c>
      <c r="E30" s="4">
        <v>1058</v>
      </c>
      <c r="F30" s="4">
        <v>2.7069999999999999</v>
      </c>
    </row>
    <row r="31" spans="1:6">
      <c r="A31" s="7">
        <v>41114.566655092596</v>
      </c>
      <c r="B31" s="4">
        <v>77.650000000000006</v>
      </c>
      <c r="C31" s="4">
        <v>4.6239999999999997</v>
      </c>
      <c r="D31" s="4">
        <v>6.8</v>
      </c>
      <c r="E31" s="4">
        <v>1057</v>
      </c>
      <c r="F31" s="4">
        <v>2.7069999999999999</v>
      </c>
    </row>
    <row r="32" spans="1:6">
      <c r="A32" s="7">
        <v>41114.566701388889</v>
      </c>
      <c r="B32" s="4">
        <v>77.650000000000006</v>
      </c>
      <c r="C32" s="4">
        <v>4.6360000000000001</v>
      </c>
      <c r="D32" s="4">
        <v>6.81</v>
      </c>
      <c r="E32" s="4">
        <v>1059</v>
      </c>
      <c r="F32" s="4">
        <v>2.7330000000000001</v>
      </c>
    </row>
    <row r="33" spans="1:6">
      <c r="A33" s="7">
        <v>41114.566747685189</v>
      </c>
      <c r="B33" s="4">
        <v>77.66</v>
      </c>
      <c r="C33" s="4">
        <v>4.6280000000000001</v>
      </c>
      <c r="D33" s="4">
        <v>6.81</v>
      </c>
      <c r="E33" s="4">
        <v>1059</v>
      </c>
      <c r="F33" s="4">
        <v>2.7330000000000001</v>
      </c>
    </row>
    <row r="34" spans="1:6">
      <c r="A34" s="7">
        <v>41114.566793981481</v>
      </c>
      <c r="B34" s="4">
        <v>77.66</v>
      </c>
      <c r="C34" s="4">
        <v>4.6520000000000001</v>
      </c>
      <c r="D34" s="4">
        <v>6.81</v>
      </c>
      <c r="E34" s="4">
        <v>1059</v>
      </c>
      <c r="F34" s="4">
        <v>2.7069999999999999</v>
      </c>
    </row>
    <row r="35" spans="1:6">
      <c r="A35" s="7">
        <v>41114.566840277781</v>
      </c>
      <c r="B35" s="4">
        <v>77.680000000000007</v>
      </c>
      <c r="C35" s="4">
        <v>4.6589999999999998</v>
      </c>
      <c r="D35" s="4">
        <v>6.81</v>
      </c>
      <c r="E35" s="4">
        <v>1056</v>
      </c>
      <c r="F35" s="4">
        <v>2.7069999999999999</v>
      </c>
    </row>
    <row r="36" spans="1:6">
      <c r="A36" s="7">
        <v>41114.566886574074</v>
      </c>
      <c r="B36" s="4">
        <v>77.69</v>
      </c>
      <c r="C36" s="4">
        <v>4.665</v>
      </c>
      <c r="D36" s="4">
        <v>6.81</v>
      </c>
      <c r="E36" s="4">
        <v>1060</v>
      </c>
      <c r="F36" s="4">
        <v>2.7330000000000001</v>
      </c>
    </row>
    <row r="37" spans="1:6">
      <c r="A37" s="7">
        <v>41114.566921296297</v>
      </c>
      <c r="B37" s="4">
        <v>77.69</v>
      </c>
      <c r="C37" s="4">
        <v>4.7039999999999997</v>
      </c>
      <c r="D37" s="4">
        <v>6.79</v>
      </c>
      <c r="E37" s="4">
        <v>1071</v>
      </c>
      <c r="F37" s="4">
        <v>2.7330000000000001</v>
      </c>
    </row>
    <row r="38" spans="1:6">
      <c r="A38" s="7">
        <v>41114.566967592589</v>
      </c>
      <c r="B38" s="4">
        <v>78.03</v>
      </c>
      <c r="C38" s="4">
        <v>4.6239999999999997</v>
      </c>
      <c r="D38" s="4">
        <v>6.79</v>
      </c>
      <c r="E38" s="4">
        <v>1059</v>
      </c>
      <c r="F38" s="4">
        <v>2.7330000000000001</v>
      </c>
    </row>
    <row r="39" spans="1:6">
      <c r="A39" s="7">
        <v>41114.567013888889</v>
      </c>
      <c r="B39" s="4">
        <v>78.22</v>
      </c>
      <c r="C39" s="4">
        <v>4.7270000000000003</v>
      </c>
      <c r="D39" s="4">
        <v>6.79</v>
      </c>
      <c r="E39" s="4">
        <v>1062</v>
      </c>
      <c r="F39" s="4">
        <v>2.7330000000000001</v>
      </c>
    </row>
    <row r="40" spans="1:6">
      <c r="A40" s="7">
        <v>41114.567060185182</v>
      </c>
      <c r="B40" s="4">
        <v>78.150000000000006</v>
      </c>
      <c r="C40" s="4">
        <v>4.8120000000000003</v>
      </c>
      <c r="D40" s="4">
        <v>6.8</v>
      </c>
      <c r="E40" s="4">
        <v>1059</v>
      </c>
      <c r="F40" s="4">
        <v>2.7069999999999999</v>
      </c>
    </row>
    <row r="41" spans="1:6">
      <c r="A41" s="7">
        <v>41114.567106481481</v>
      </c>
      <c r="B41" s="4">
        <v>78.09</v>
      </c>
      <c r="C41" s="4">
        <v>4.798</v>
      </c>
      <c r="D41" s="4">
        <v>6.79</v>
      </c>
      <c r="E41" s="4">
        <v>1060</v>
      </c>
      <c r="F41" s="4">
        <v>2.7069999999999999</v>
      </c>
    </row>
    <row r="42" spans="1:6">
      <c r="A42" s="7">
        <v>41114.567152777781</v>
      </c>
      <c r="B42" s="4">
        <v>78.08</v>
      </c>
      <c r="C42" s="4">
        <v>4.7830000000000004</v>
      </c>
      <c r="D42" s="4">
        <v>6.75</v>
      </c>
      <c r="E42" s="4">
        <v>1061</v>
      </c>
      <c r="F42" s="4">
        <v>2.7069999999999999</v>
      </c>
    </row>
    <row r="43" spans="1:6">
      <c r="A43" s="7">
        <v>41114.567199074074</v>
      </c>
      <c r="B43" s="4">
        <v>78.06</v>
      </c>
      <c r="C43" s="4">
        <v>4.8019999999999996</v>
      </c>
      <c r="D43" s="4">
        <v>6.74</v>
      </c>
      <c r="E43" s="4">
        <v>1060</v>
      </c>
      <c r="F43" s="4">
        <v>2.7069999999999999</v>
      </c>
    </row>
  </sheetData>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dimension ref="A1:K47"/>
  <sheetViews>
    <sheetView zoomScale="70" zoomScaleNormal="70" workbookViewId="0">
      <selection activeCell="C1" sqref="C1:K2"/>
    </sheetView>
  </sheetViews>
  <sheetFormatPr defaultRowHeight="15"/>
  <cols>
    <col min="1" max="4" width="16.28515625" style="4" customWidth="1"/>
    <col min="5" max="5" width="18.42578125" style="4" customWidth="1"/>
    <col min="6" max="6" width="16.42578125" style="4" customWidth="1"/>
    <col min="7" max="7" width="19.42578125" style="4" customWidth="1"/>
    <col min="8" max="8" width="11.5703125" style="4" customWidth="1"/>
    <col min="9" max="9" width="11.85546875" style="4" customWidth="1"/>
    <col min="10" max="10" width="16.42578125" style="4" customWidth="1"/>
    <col min="11" max="16384" width="9.140625" style="4"/>
  </cols>
  <sheetData>
    <row r="1" spans="1:11" ht="30">
      <c r="A1" s="4" t="s">
        <v>101</v>
      </c>
      <c r="B1" s="4" t="s">
        <v>170</v>
      </c>
      <c r="C1" s="9" t="s">
        <v>237</v>
      </c>
      <c r="D1" s="9" t="s">
        <v>236</v>
      </c>
      <c r="E1" s="9" t="s">
        <v>228</v>
      </c>
      <c r="F1" s="9" t="s">
        <v>229</v>
      </c>
      <c r="G1" s="9" t="s">
        <v>230</v>
      </c>
      <c r="H1" s="9" t="s">
        <v>242</v>
      </c>
      <c r="I1" s="9" t="s">
        <v>243</v>
      </c>
      <c r="J1" s="9" t="s">
        <v>231</v>
      </c>
      <c r="K1" s="9" t="s">
        <v>232</v>
      </c>
    </row>
    <row r="2" spans="1:11">
      <c r="A2" s="4" t="s">
        <v>103</v>
      </c>
      <c r="B2" s="7">
        <v>41114.554768518516</v>
      </c>
      <c r="C2" s="5">
        <v>41114</v>
      </c>
      <c r="D2" s="14">
        <v>0.55476851851851849</v>
      </c>
      <c r="E2" s="4">
        <f>MAX(B9:B47)-MIN(B9:B47)</f>
        <v>6.3100000000000023</v>
      </c>
      <c r="F2" s="4">
        <f>MAX(C9:C47)-MIN(C9:C47)</f>
        <v>4.6109999999999998</v>
      </c>
      <c r="G2" s="4">
        <f>MAX(E9:E47)-MIN(E9:E47)</f>
        <v>69</v>
      </c>
      <c r="H2" s="4">
        <f>MAX(B9:B47)</f>
        <v>83.3</v>
      </c>
      <c r="I2" s="4">
        <f>MIN(B9:B47)</f>
        <v>76.989999999999995</v>
      </c>
      <c r="J2" s="13"/>
    </row>
    <row r="3" spans="1:11">
      <c r="A3" s="4" t="s">
        <v>146</v>
      </c>
      <c r="B3" s="7">
        <v>41114.554768518516</v>
      </c>
    </row>
    <row r="4" spans="1:11">
      <c r="A4" s="4" t="s">
        <v>104</v>
      </c>
      <c r="B4" s="7">
        <v>41114.554768518516</v>
      </c>
    </row>
    <row r="7" spans="1:11">
      <c r="A7" s="4" t="s">
        <v>145</v>
      </c>
      <c r="B7" s="4" t="s">
        <v>144</v>
      </c>
      <c r="C7" s="4" t="s">
        <v>143</v>
      </c>
      <c r="D7" s="4" t="s">
        <v>124</v>
      </c>
      <c r="E7" s="4" t="s">
        <v>142</v>
      </c>
      <c r="F7" s="4" t="s">
        <v>141</v>
      </c>
    </row>
    <row r="8" spans="1:11">
      <c r="A8" s="7">
        <v>41114.555590277778</v>
      </c>
      <c r="B8" s="4">
        <v>79.53</v>
      </c>
      <c r="C8" s="4">
        <v>-0.123</v>
      </c>
      <c r="D8" s="4">
        <v>6.04</v>
      </c>
      <c r="E8" s="4">
        <v>57.39</v>
      </c>
      <c r="F8" s="4">
        <v>2.7330000000000001</v>
      </c>
    </row>
    <row r="9" spans="1:11">
      <c r="A9" s="7">
        <v>41114.555636574078</v>
      </c>
      <c r="B9" s="4">
        <v>82.09</v>
      </c>
      <c r="C9" s="4">
        <v>0.371</v>
      </c>
      <c r="D9" s="4">
        <v>7.7</v>
      </c>
      <c r="E9" s="4">
        <v>1067</v>
      </c>
      <c r="F9" s="4">
        <v>2.7589999999999999</v>
      </c>
    </row>
    <row r="10" spans="1:11">
      <c r="A10" s="7">
        <v>41114.55568287037</v>
      </c>
      <c r="B10" s="4">
        <v>83.3</v>
      </c>
      <c r="C10" s="4">
        <v>0.51</v>
      </c>
      <c r="D10" s="4">
        <v>7.72</v>
      </c>
      <c r="E10" s="4">
        <v>1054</v>
      </c>
      <c r="F10" s="4">
        <v>2.7589999999999999</v>
      </c>
    </row>
    <row r="11" spans="1:11">
      <c r="A11" s="7">
        <v>41114.55572916667</v>
      </c>
      <c r="B11" s="4">
        <v>82.37</v>
      </c>
      <c r="C11" s="4">
        <v>1.663</v>
      </c>
      <c r="D11" s="4">
        <v>7.75</v>
      </c>
      <c r="E11" s="4">
        <v>1031</v>
      </c>
      <c r="F11" s="4">
        <v>2.7330000000000001</v>
      </c>
    </row>
    <row r="12" spans="1:11">
      <c r="A12" s="7">
        <v>41114.555775462963</v>
      </c>
      <c r="B12" s="4">
        <v>80.39</v>
      </c>
      <c r="C12" s="4">
        <v>1.944</v>
      </c>
      <c r="D12" s="4">
        <v>7.68</v>
      </c>
      <c r="E12" s="4">
        <v>1051</v>
      </c>
      <c r="F12" s="4">
        <v>2.7589999999999999</v>
      </c>
    </row>
    <row r="13" spans="1:11">
      <c r="A13" s="7">
        <v>41114.555821759262</v>
      </c>
      <c r="B13" s="4">
        <v>79.489999999999995</v>
      </c>
      <c r="C13" s="4">
        <v>2.331</v>
      </c>
      <c r="D13" s="4">
        <v>7.66</v>
      </c>
      <c r="E13" s="4">
        <v>1054</v>
      </c>
      <c r="F13" s="4">
        <v>2.7589999999999999</v>
      </c>
    </row>
    <row r="14" spans="1:11">
      <c r="A14" s="7">
        <v>41114.555868055555</v>
      </c>
      <c r="B14" s="4">
        <v>78.819999999999993</v>
      </c>
      <c r="C14" s="4">
        <v>2.859</v>
      </c>
      <c r="D14" s="4">
        <v>7.62</v>
      </c>
      <c r="E14" s="4">
        <v>1048</v>
      </c>
      <c r="F14" s="4">
        <v>2.7589999999999999</v>
      </c>
    </row>
    <row r="15" spans="1:11">
      <c r="A15" s="7">
        <v>41114.555914351855</v>
      </c>
      <c r="B15" s="4">
        <v>77.930000000000007</v>
      </c>
      <c r="C15" s="4">
        <v>2.831</v>
      </c>
      <c r="D15" s="4">
        <v>7.58</v>
      </c>
      <c r="E15" s="4">
        <v>1056</v>
      </c>
      <c r="F15" s="4">
        <v>2.7589999999999999</v>
      </c>
    </row>
    <row r="16" spans="1:11">
      <c r="A16" s="7">
        <v>41114.555960648147</v>
      </c>
      <c r="B16" s="4">
        <v>78.08</v>
      </c>
      <c r="C16" s="4">
        <v>2.8450000000000002</v>
      </c>
      <c r="D16" s="4">
        <v>7.56</v>
      </c>
      <c r="E16" s="4">
        <v>1056</v>
      </c>
      <c r="F16" s="4">
        <v>2.7589999999999999</v>
      </c>
    </row>
    <row r="17" spans="1:6">
      <c r="A17" s="7">
        <v>41114.555995370371</v>
      </c>
      <c r="B17" s="4">
        <v>78.45</v>
      </c>
      <c r="C17" s="4">
        <v>3.2970000000000002</v>
      </c>
      <c r="D17" s="4">
        <v>7.6</v>
      </c>
      <c r="E17" s="4">
        <v>1059</v>
      </c>
      <c r="F17" s="4">
        <v>2.7589999999999999</v>
      </c>
    </row>
    <row r="18" spans="1:6">
      <c r="A18" s="7">
        <v>41114.556041666663</v>
      </c>
      <c r="B18" s="4">
        <v>78.45</v>
      </c>
      <c r="C18" s="4">
        <v>3.2530000000000001</v>
      </c>
      <c r="D18" s="4">
        <v>7.61</v>
      </c>
      <c r="E18" s="4">
        <v>1054</v>
      </c>
      <c r="F18" s="4">
        <v>2.7330000000000001</v>
      </c>
    </row>
    <row r="19" spans="1:6">
      <c r="A19" s="7">
        <v>41114.556087962963</v>
      </c>
      <c r="B19" s="4">
        <v>78.349999999999994</v>
      </c>
      <c r="C19" s="4">
        <v>3.34</v>
      </c>
      <c r="D19" s="4">
        <v>7.61</v>
      </c>
      <c r="E19" s="4">
        <v>1055</v>
      </c>
      <c r="F19" s="4">
        <v>2.7330000000000001</v>
      </c>
    </row>
    <row r="20" spans="1:6">
      <c r="A20" s="7">
        <v>41114.556134259263</v>
      </c>
      <c r="B20" s="4">
        <v>78.08</v>
      </c>
      <c r="C20" s="4">
        <v>2.8279999999999998</v>
      </c>
      <c r="D20" s="4">
        <v>7.6</v>
      </c>
      <c r="E20" s="4">
        <v>1056</v>
      </c>
      <c r="F20" s="4">
        <v>2.7330000000000001</v>
      </c>
    </row>
    <row r="21" spans="1:6">
      <c r="A21" s="7">
        <v>41114.556180555555</v>
      </c>
      <c r="B21" s="4">
        <v>77.97</v>
      </c>
      <c r="C21" s="4">
        <v>3.597</v>
      </c>
      <c r="D21" s="4">
        <v>7.58</v>
      </c>
      <c r="E21" s="4">
        <v>1055</v>
      </c>
      <c r="F21" s="4">
        <v>2.7589999999999999</v>
      </c>
    </row>
    <row r="22" spans="1:6">
      <c r="A22" s="7">
        <v>41114.556226851855</v>
      </c>
      <c r="B22" s="4">
        <v>77.900000000000006</v>
      </c>
      <c r="C22" s="4">
        <v>3.169</v>
      </c>
      <c r="D22" s="4">
        <v>7.58</v>
      </c>
      <c r="E22" s="4">
        <v>1059</v>
      </c>
      <c r="F22" s="4">
        <v>2.7589999999999999</v>
      </c>
    </row>
    <row r="23" spans="1:6">
      <c r="A23" s="7">
        <v>41114.556273148148</v>
      </c>
      <c r="B23" s="4">
        <v>78.16</v>
      </c>
      <c r="C23" s="4">
        <v>2.839</v>
      </c>
      <c r="D23" s="4">
        <v>7.59</v>
      </c>
      <c r="E23" s="4">
        <v>1055</v>
      </c>
      <c r="F23" s="4">
        <v>2.7589999999999999</v>
      </c>
    </row>
    <row r="24" spans="1:6">
      <c r="A24" s="7">
        <v>41114.556319444448</v>
      </c>
      <c r="B24" s="4">
        <v>78.31</v>
      </c>
      <c r="C24" s="4">
        <v>2.8929999999999998</v>
      </c>
      <c r="D24" s="4">
        <v>7.61</v>
      </c>
      <c r="E24" s="4">
        <v>1053</v>
      </c>
      <c r="F24" s="4">
        <v>2.7589999999999999</v>
      </c>
    </row>
    <row r="25" spans="1:6">
      <c r="A25" s="7">
        <v>41114.55636574074</v>
      </c>
      <c r="B25" s="4">
        <v>77.739999999999995</v>
      </c>
      <c r="C25" s="4">
        <v>3.8410000000000002</v>
      </c>
      <c r="D25" s="4">
        <v>7.59</v>
      </c>
      <c r="E25" s="4">
        <v>1053</v>
      </c>
      <c r="F25" s="4">
        <v>2.7589999999999999</v>
      </c>
    </row>
    <row r="26" spans="1:6">
      <c r="A26" s="7">
        <v>41114.55641203704</v>
      </c>
      <c r="B26" s="4">
        <v>77.819999999999993</v>
      </c>
      <c r="C26" s="4">
        <v>3.0249999999999999</v>
      </c>
      <c r="D26" s="4">
        <v>7.53</v>
      </c>
      <c r="E26" s="4">
        <v>1053</v>
      </c>
      <c r="F26" s="4">
        <v>2.7589999999999999</v>
      </c>
    </row>
    <row r="27" spans="1:6">
      <c r="A27" s="7">
        <v>41114.556458333333</v>
      </c>
      <c r="B27" s="4">
        <v>77.73</v>
      </c>
      <c r="C27" s="4">
        <v>3.3919999999999999</v>
      </c>
      <c r="D27" s="4">
        <v>7.54</v>
      </c>
      <c r="E27" s="4">
        <v>1054</v>
      </c>
      <c r="F27" s="4">
        <v>2.7589999999999999</v>
      </c>
    </row>
    <row r="28" spans="1:6">
      <c r="A28" s="7">
        <v>41114.556504629632</v>
      </c>
      <c r="B28" s="4">
        <v>77.63</v>
      </c>
      <c r="C28" s="4">
        <v>3.8410000000000002</v>
      </c>
      <c r="D28" s="4">
        <v>7.42</v>
      </c>
      <c r="E28" s="4">
        <v>1050</v>
      </c>
      <c r="F28" s="4">
        <v>2.7589999999999999</v>
      </c>
    </row>
    <row r="29" spans="1:6">
      <c r="A29" s="7">
        <v>41114.556550925925</v>
      </c>
      <c r="B29" s="4">
        <v>77.3</v>
      </c>
      <c r="C29" s="4">
        <v>3.14</v>
      </c>
      <c r="D29" s="4">
        <v>7.39</v>
      </c>
      <c r="E29" s="4">
        <v>1059</v>
      </c>
      <c r="F29" s="4">
        <v>2.7330000000000001</v>
      </c>
    </row>
    <row r="30" spans="1:6">
      <c r="A30" s="7">
        <v>41114.556597222225</v>
      </c>
      <c r="B30" s="4">
        <v>77.8</v>
      </c>
      <c r="C30" s="4">
        <v>4.1719999999999997</v>
      </c>
      <c r="D30" s="4">
        <v>7.37</v>
      </c>
      <c r="E30" s="4">
        <v>1051</v>
      </c>
      <c r="F30" s="4">
        <v>2.7330000000000001</v>
      </c>
    </row>
    <row r="31" spans="1:6">
      <c r="A31" s="7">
        <v>41114.556631944448</v>
      </c>
      <c r="B31" s="4">
        <v>77.52</v>
      </c>
      <c r="C31" s="4">
        <v>3.9510000000000001</v>
      </c>
      <c r="D31" s="4">
        <v>7.39</v>
      </c>
      <c r="E31" s="4">
        <v>1054</v>
      </c>
      <c r="F31" s="4">
        <v>2.7330000000000001</v>
      </c>
    </row>
    <row r="32" spans="1:6">
      <c r="A32" s="7">
        <v>41114.55667824074</v>
      </c>
      <c r="B32" s="4">
        <v>77.28</v>
      </c>
      <c r="C32" s="4">
        <v>4.2789999999999999</v>
      </c>
      <c r="D32" s="4">
        <v>6.84</v>
      </c>
      <c r="E32" s="4">
        <v>1055</v>
      </c>
      <c r="F32" s="4">
        <v>2.7589999999999999</v>
      </c>
    </row>
    <row r="33" spans="1:6">
      <c r="A33" s="7">
        <v>41114.55672453704</v>
      </c>
      <c r="B33" s="4">
        <v>77.27</v>
      </c>
      <c r="C33" s="4">
        <v>3.6419999999999999</v>
      </c>
      <c r="D33" s="4">
        <v>6.73</v>
      </c>
      <c r="E33" s="4">
        <v>1063</v>
      </c>
      <c r="F33" s="4">
        <v>2.7589999999999999</v>
      </c>
    </row>
    <row r="34" spans="1:6">
      <c r="A34" s="7">
        <v>41114.556770833333</v>
      </c>
      <c r="B34" s="4">
        <v>77.94</v>
      </c>
      <c r="C34" s="4">
        <v>4.4349999999999996</v>
      </c>
      <c r="D34" s="4">
        <v>6.69</v>
      </c>
      <c r="E34" s="4">
        <v>1050</v>
      </c>
      <c r="F34" s="4">
        <v>2.7589999999999999</v>
      </c>
    </row>
    <row r="35" spans="1:6">
      <c r="A35" s="7">
        <v>41114.556817129633</v>
      </c>
      <c r="B35" s="4">
        <v>77.14</v>
      </c>
      <c r="C35" s="4">
        <v>4.2930000000000001</v>
      </c>
      <c r="D35" s="4">
        <v>6.7</v>
      </c>
      <c r="E35" s="4">
        <v>1058</v>
      </c>
      <c r="F35" s="4">
        <v>2.7330000000000001</v>
      </c>
    </row>
    <row r="36" spans="1:6">
      <c r="A36" s="7">
        <v>41114.556863425925</v>
      </c>
      <c r="B36" s="4">
        <v>79.03</v>
      </c>
      <c r="C36" s="4">
        <v>-0.17599999999999999</v>
      </c>
      <c r="D36" s="4">
        <v>7.02</v>
      </c>
      <c r="E36" s="4">
        <v>1097</v>
      </c>
      <c r="F36" s="4">
        <v>2.7330000000000001</v>
      </c>
    </row>
    <row r="37" spans="1:6">
      <c r="A37" s="7">
        <v>41114.556909722225</v>
      </c>
      <c r="B37" s="4">
        <v>80.11</v>
      </c>
      <c r="C37" s="4">
        <v>4.32</v>
      </c>
      <c r="D37" s="4">
        <v>6.86</v>
      </c>
      <c r="E37" s="4">
        <v>1028</v>
      </c>
      <c r="F37" s="4">
        <v>2.7330000000000001</v>
      </c>
    </row>
    <row r="38" spans="1:6">
      <c r="A38" s="7">
        <v>41114.556956018518</v>
      </c>
      <c r="B38" s="4">
        <v>77.48</v>
      </c>
      <c r="C38" s="4">
        <v>3.9929999999999999</v>
      </c>
      <c r="D38" s="4">
        <v>6.82</v>
      </c>
      <c r="E38" s="4">
        <v>1057</v>
      </c>
      <c r="F38" s="4">
        <v>2.7330000000000001</v>
      </c>
    </row>
    <row r="39" spans="1:6">
      <c r="A39" s="7">
        <v>41114.557002314818</v>
      </c>
      <c r="B39" s="4">
        <v>77.33</v>
      </c>
      <c r="C39" s="4">
        <v>4.1749999999999998</v>
      </c>
      <c r="D39" s="4">
        <v>6.79</v>
      </c>
      <c r="E39" s="4">
        <v>1058</v>
      </c>
      <c r="F39" s="4">
        <v>2.7589999999999999</v>
      </c>
    </row>
    <row r="40" spans="1:6">
      <c r="A40" s="7">
        <v>41114.55704861111</v>
      </c>
      <c r="B40" s="4">
        <v>77.27</v>
      </c>
      <c r="C40" s="4">
        <v>4.1870000000000003</v>
      </c>
      <c r="D40" s="4">
        <v>6.78</v>
      </c>
      <c r="E40" s="4">
        <v>1058</v>
      </c>
      <c r="F40" s="4">
        <v>2.7589999999999999</v>
      </c>
    </row>
    <row r="41" spans="1:6">
      <c r="A41" s="7">
        <v>41114.55709490741</v>
      </c>
      <c r="B41" s="4">
        <v>77.12</v>
      </c>
      <c r="C41" s="4">
        <v>4.1740000000000004</v>
      </c>
      <c r="D41" s="4">
        <v>6.79</v>
      </c>
      <c r="E41" s="4">
        <v>1034</v>
      </c>
      <c r="F41" s="4">
        <v>2.7589999999999999</v>
      </c>
    </row>
    <row r="42" spans="1:6">
      <c r="A42" s="7">
        <v>41114.557141203702</v>
      </c>
      <c r="B42" s="4">
        <v>76.989999999999995</v>
      </c>
      <c r="C42" s="4">
        <v>4.0830000000000002</v>
      </c>
      <c r="D42" s="4">
        <v>6.77</v>
      </c>
      <c r="E42" s="4">
        <v>1037</v>
      </c>
      <c r="F42" s="4">
        <v>2.7589999999999999</v>
      </c>
    </row>
    <row r="43" spans="1:6">
      <c r="A43" s="7">
        <v>41114.557187500002</v>
      </c>
      <c r="B43" s="4">
        <v>77.06</v>
      </c>
      <c r="C43" s="4">
        <v>4.0780000000000003</v>
      </c>
      <c r="D43" s="4">
        <v>6.77</v>
      </c>
      <c r="E43" s="4">
        <v>1038</v>
      </c>
      <c r="F43" s="4">
        <v>2.7330000000000001</v>
      </c>
    </row>
    <row r="44" spans="1:6">
      <c r="A44" s="7">
        <v>41114.557233796295</v>
      </c>
      <c r="B44" s="4">
        <v>77.09</v>
      </c>
      <c r="C44" s="4">
        <v>4.0910000000000002</v>
      </c>
      <c r="D44" s="4">
        <v>6.78</v>
      </c>
      <c r="E44" s="4">
        <v>1038</v>
      </c>
      <c r="F44" s="4">
        <v>2.7589999999999999</v>
      </c>
    </row>
    <row r="45" spans="1:6">
      <c r="A45" s="7">
        <v>41114.557268518518</v>
      </c>
      <c r="B45" s="4">
        <v>77.11</v>
      </c>
      <c r="C45" s="4">
        <v>4.07</v>
      </c>
      <c r="D45" s="4">
        <v>6.78</v>
      </c>
      <c r="E45" s="4">
        <v>1038</v>
      </c>
      <c r="F45" s="4">
        <v>2.7589999999999999</v>
      </c>
    </row>
    <row r="46" spans="1:6">
      <c r="A46" s="7">
        <v>41114.557314814818</v>
      </c>
      <c r="B46" s="4">
        <v>77.12</v>
      </c>
      <c r="C46" s="4">
        <v>3.9820000000000002</v>
      </c>
      <c r="D46" s="4">
        <v>6.77</v>
      </c>
      <c r="E46" s="4">
        <v>1038</v>
      </c>
      <c r="F46" s="4">
        <v>2.7330000000000001</v>
      </c>
    </row>
    <row r="47" spans="1:6">
      <c r="A47" s="7">
        <v>41114.55736111111</v>
      </c>
      <c r="B47" s="4">
        <v>77.12</v>
      </c>
      <c r="C47" s="4">
        <v>4.008</v>
      </c>
      <c r="D47" s="4">
        <v>6.77</v>
      </c>
      <c r="E47" s="4">
        <v>1038</v>
      </c>
      <c r="F47" s="4">
        <v>2.7330000000000001</v>
      </c>
    </row>
  </sheetData>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dimension ref="A1:K118"/>
  <sheetViews>
    <sheetView zoomScale="70" zoomScaleNormal="70" workbookViewId="0">
      <selection activeCell="G2" sqref="G2"/>
    </sheetView>
  </sheetViews>
  <sheetFormatPr defaultRowHeight="15"/>
  <cols>
    <col min="1" max="4" width="16.85546875" style="4" customWidth="1"/>
    <col min="5" max="5" width="19.28515625" style="4" customWidth="1"/>
    <col min="6" max="6" width="19.42578125" style="4" customWidth="1"/>
    <col min="7" max="7" width="18.7109375" style="4" customWidth="1"/>
    <col min="8" max="8" width="12.5703125" style="4" customWidth="1"/>
    <col min="9" max="9" width="12.42578125" style="4" customWidth="1"/>
    <col min="10" max="10" width="17" style="4" customWidth="1"/>
    <col min="11" max="16384" width="9.140625" style="4"/>
  </cols>
  <sheetData>
    <row r="1" spans="1:11" ht="38.25" customHeight="1">
      <c r="A1" s="4" t="s">
        <v>101</v>
      </c>
      <c r="B1" s="4" t="s">
        <v>171</v>
      </c>
      <c r="C1" s="9" t="s">
        <v>237</v>
      </c>
      <c r="D1" s="9" t="s">
        <v>236</v>
      </c>
      <c r="E1" s="9" t="s">
        <v>228</v>
      </c>
      <c r="F1" s="9" t="s">
        <v>229</v>
      </c>
      <c r="G1" s="9" t="s">
        <v>230</v>
      </c>
      <c r="H1" s="9" t="s">
        <v>242</v>
      </c>
      <c r="I1" s="9" t="s">
        <v>243</v>
      </c>
      <c r="J1" s="9" t="s">
        <v>231</v>
      </c>
      <c r="K1" s="9" t="s">
        <v>232</v>
      </c>
    </row>
    <row r="2" spans="1:11">
      <c r="A2" s="4" t="s">
        <v>103</v>
      </c>
      <c r="B2" s="7">
        <v>41114.535555555558</v>
      </c>
      <c r="C2" s="5">
        <v>41114</v>
      </c>
      <c r="D2" s="14">
        <v>0.53555555555555556</v>
      </c>
      <c r="E2" s="4">
        <f>MAX(B8:B47, B82:B118)-MIN(B8:B47, B82:B118)</f>
        <v>6.1599999999999966</v>
      </c>
      <c r="F2" s="4">
        <f>MAX(C8:C47, C82:C118)-MIN(C8:C47, C82:C118)</f>
        <v>4.8950000000000005</v>
      </c>
      <c r="G2" s="4">
        <f>MAX(E8:E79, E82:E118)-MIN(E8:E79,E82:E118)</f>
        <v>140.79999999999995</v>
      </c>
      <c r="H2" s="4">
        <f>MAX(B8:B47, B82:B118)</f>
        <v>82.71</v>
      </c>
      <c r="I2" s="4">
        <f>MIN(B8:B47, B82:B118)</f>
        <v>76.55</v>
      </c>
      <c r="J2" s="13"/>
      <c r="K2" s="4" t="s">
        <v>274</v>
      </c>
    </row>
    <row r="3" spans="1:11">
      <c r="A3" s="4" t="s">
        <v>146</v>
      </c>
      <c r="B3" s="7">
        <v>41114.535555555558</v>
      </c>
      <c r="K3" s="4" t="s">
        <v>275</v>
      </c>
    </row>
    <row r="4" spans="1:11">
      <c r="A4" s="4" t="s">
        <v>104</v>
      </c>
      <c r="B4" s="7">
        <v>41114.535555555558</v>
      </c>
    </row>
    <row r="7" spans="1:11">
      <c r="A7" s="4" t="s">
        <v>145</v>
      </c>
      <c r="B7" s="4" t="s">
        <v>144</v>
      </c>
      <c r="C7" s="4" t="s">
        <v>143</v>
      </c>
      <c r="D7" s="4" t="s">
        <v>124</v>
      </c>
      <c r="E7" s="4" t="s">
        <v>142</v>
      </c>
      <c r="F7" s="4" t="s">
        <v>141</v>
      </c>
    </row>
    <row r="8" spans="1:11">
      <c r="A8" s="7">
        <v>41114.536562499998</v>
      </c>
      <c r="B8" s="4">
        <v>82.71</v>
      </c>
      <c r="C8" s="4">
        <v>0.67100000000000004</v>
      </c>
      <c r="D8" s="4">
        <v>6.76</v>
      </c>
      <c r="E8" s="4">
        <v>1042</v>
      </c>
      <c r="F8" s="4">
        <v>2.7589999999999999</v>
      </c>
    </row>
    <row r="9" spans="1:11">
      <c r="A9" s="7">
        <v>41114.536608796298</v>
      </c>
      <c r="B9" s="4">
        <v>80.72</v>
      </c>
      <c r="C9" s="4">
        <v>1.3919999999999999</v>
      </c>
      <c r="D9" s="4">
        <v>6.75</v>
      </c>
      <c r="E9" s="4">
        <v>1043</v>
      </c>
      <c r="F9" s="4">
        <v>2.7330000000000001</v>
      </c>
    </row>
    <row r="10" spans="1:11">
      <c r="A10" s="7">
        <v>41114.53665509259</v>
      </c>
      <c r="B10" s="4">
        <v>80.099999999999994</v>
      </c>
      <c r="C10" s="4">
        <v>1.9219999999999999</v>
      </c>
      <c r="D10" s="4">
        <v>6.76</v>
      </c>
      <c r="E10" s="4">
        <v>1020</v>
      </c>
      <c r="F10" s="4">
        <v>2.7330000000000001</v>
      </c>
    </row>
    <row r="11" spans="1:11">
      <c r="A11" s="7">
        <v>41114.53670138889</v>
      </c>
      <c r="B11" s="4">
        <v>77.7</v>
      </c>
      <c r="C11" s="4">
        <v>2.6480000000000001</v>
      </c>
      <c r="D11" s="4">
        <v>6.72</v>
      </c>
      <c r="E11" s="4">
        <v>1037</v>
      </c>
      <c r="F11" s="4">
        <v>2.7330000000000001</v>
      </c>
    </row>
    <row r="12" spans="1:11">
      <c r="A12" s="7">
        <v>41114.536747685182</v>
      </c>
      <c r="B12" s="4">
        <v>76.930000000000007</v>
      </c>
      <c r="C12" s="4">
        <v>3.6920000000000002</v>
      </c>
      <c r="D12" s="4">
        <v>6.69</v>
      </c>
      <c r="E12" s="4">
        <v>1036</v>
      </c>
      <c r="F12" s="4">
        <v>2.7589999999999999</v>
      </c>
    </row>
    <row r="13" spans="1:11">
      <c r="A13" s="7">
        <v>41114.536793981482</v>
      </c>
      <c r="B13" s="4">
        <v>76.599999999999994</v>
      </c>
      <c r="C13" s="4">
        <v>4.5019999999999998</v>
      </c>
      <c r="D13" s="4">
        <v>6.65</v>
      </c>
      <c r="E13" s="4">
        <v>1039</v>
      </c>
      <c r="F13" s="4">
        <v>2.7330000000000001</v>
      </c>
    </row>
    <row r="14" spans="1:11">
      <c r="A14" s="7">
        <v>41114.536840277775</v>
      </c>
      <c r="B14" s="4">
        <v>76.58</v>
      </c>
      <c r="C14" s="4">
        <v>4.5060000000000002</v>
      </c>
      <c r="D14" s="4">
        <v>6.62</v>
      </c>
      <c r="E14" s="4">
        <v>1038</v>
      </c>
      <c r="F14" s="4">
        <v>2.7589999999999999</v>
      </c>
    </row>
    <row r="15" spans="1:11">
      <c r="A15" s="7">
        <v>41114.536886574075</v>
      </c>
      <c r="B15" s="4">
        <v>76.56</v>
      </c>
      <c r="C15" s="4">
        <v>4.915</v>
      </c>
      <c r="D15" s="4">
        <v>6.57</v>
      </c>
      <c r="E15" s="4">
        <v>1038</v>
      </c>
      <c r="F15" s="4">
        <v>2.7330000000000001</v>
      </c>
    </row>
    <row r="16" spans="1:11">
      <c r="A16" s="7">
        <v>41114.536932870367</v>
      </c>
      <c r="B16" s="4">
        <v>76.55</v>
      </c>
      <c r="C16" s="4">
        <v>4.9580000000000002</v>
      </c>
      <c r="D16" s="4">
        <v>6.57</v>
      </c>
      <c r="E16" s="4">
        <v>1038</v>
      </c>
      <c r="F16" s="4">
        <v>2.7589999999999999</v>
      </c>
    </row>
    <row r="17" spans="1:6">
      <c r="A17" s="7">
        <v>41114.536979166667</v>
      </c>
      <c r="B17" s="4">
        <v>76.569999999999993</v>
      </c>
      <c r="C17" s="4">
        <v>4.9489999999999998</v>
      </c>
      <c r="D17" s="4">
        <v>6.56</v>
      </c>
      <c r="E17" s="4">
        <v>1026</v>
      </c>
      <c r="F17" s="4">
        <v>2.7589999999999999</v>
      </c>
    </row>
    <row r="18" spans="1:6">
      <c r="A18" s="7">
        <v>41114.53702546296</v>
      </c>
      <c r="B18" s="4">
        <v>76.58</v>
      </c>
      <c r="C18" s="4">
        <v>4.9539999999999997</v>
      </c>
      <c r="D18" s="4">
        <v>6.56</v>
      </c>
      <c r="E18" s="4">
        <v>1026</v>
      </c>
      <c r="F18" s="4">
        <v>2.7589999999999999</v>
      </c>
    </row>
    <row r="19" spans="1:6">
      <c r="A19" s="7">
        <v>41114.53707175926</v>
      </c>
      <c r="B19" s="4">
        <v>76.59</v>
      </c>
      <c r="C19" s="4">
        <v>4.9720000000000004</v>
      </c>
      <c r="D19" s="4">
        <v>6.55</v>
      </c>
      <c r="E19" s="4">
        <v>1028</v>
      </c>
      <c r="F19" s="4">
        <v>2.7330000000000001</v>
      </c>
    </row>
    <row r="20" spans="1:6">
      <c r="A20" s="7">
        <v>41114.537118055552</v>
      </c>
      <c r="B20" s="4">
        <v>76.61</v>
      </c>
      <c r="C20" s="4">
        <v>4.7720000000000002</v>
      </c>
      <c r="D20" s="4">
        <v>6.54</v>
      </c>
      <c r="E20" s="4">
        <v>1026</v>
      </c>
      <c r="F20" s="4">
        <v>2.7589999999999999</v>
      </c>
    </row>
    <row r="21" spans="1:6">
      <c r="A21" s="7">
        <v>41114.537152777775</v>
      </c>
      <c r="B21" s="4">
        <v>76.650000000000006</v>
      </c>
      <c r="C21" s="4">
        <v>4.718</v>
      </c>
      <c r="D21" s="4">
        <v>6.53</v>
      </c>
      <c r="E21" s="4">
        <v>1011</v>
      </c>
      <c r="F21" s="4">
        <v>2.7589999999999999</v>
      </c>
    </row>
    <row r="22" spans="1:6">
      <c r="A22" s="7">
        <v>41114.537199074075</v>
      </c>
      <c r="B22" s="4">
        <v>76.64</v>
      </c>
      <c r="C22" s="4">
        <v>4.6139999999999999</v>
      </c>
      <c r="D22" s="4">
        <v>6.52</v>
      </c>
      <c r="E22" s="4">
        <v>1005</v>
      </c>
      <c r="F22" s="4">
        <v>2.7589999999999999</v>
      </c>
    </row>
    <row r="23" spans="1:6">
      <c r="A23" s="7">
        <v>41114.537245370368</v>
      </c>
      <c r="B23" s="4">
        <v>76.64</v>
      </c>
      <c r="C23" s="4">
        <v>4.5090000000000003</v>
      </c>
      <c r="D23" s="4">
        <v>6.51</v>
      </c>
      <c r="E23" s="4">
        <v>1002</v>
      </c>
      <c r="F23" s="4">
        <v>2.7589999999999999</v>
      </c>
    </row>
    <row r="24" spans="1:6">
      <c r="A24" s="7">
        <v>41114.537291666667</v>
      </c>
      <c r="B24" s="4">
        <v>76.650000000000006</v>
      </c>
      <c r="C24" s="4">
        <v>4.1859999999999999</v>
      </c>
      <c r="D24" s="4">
        <v>6.51</v>
      </c>
      <c r="E24" s="4">
        <v>1036</v>
      </c>
      <c r="F24" s="4">
        <v>2.7330000000000001</v>
      </c>
    </row>
    <row r="25" spans="1:6">
      <c r="A25" s="7">
        <v>41114.53733796296</v>
      </c>
      <c r="B25" s="4">
        <v>76.650000000000006</v>
      </c>
      <c r="C25" s="4">
        <v>4.1950000000000003</v>
      </c>
      <c r="D25" s="4">
        <v>6.5</v>
      </c>
      <c r="E25" s="4">
        <v>1033</v>
      </c>
      <c r="F25" s="4">
        <v>2.7589999999999999</v>
      </c>
    </row>
    <row r="26" spans="1:6">
      <c r="A26" s="7">
        <v>41114.53738425926</v>
      </c>
      <c r="B26" s="4">
        <v>76.650000000000006</v>
      </c>
      <c r="C26" s="4">
        <v>4.2030000000000003</v>
      </c>
      <c r="D26" s="4">
        <v>6.49</v>
      </c>
      <c r="E26" s="4">
        <v>1032</v>
      </c>
      <c r="F26" s="4">
        <v>2.7589999999999999</v>
      </c>
    </row>
    <row r="27" spans="1:6">
      <c r="A27" s="7">
        <v>41114.537430555552</v>
      </c>
      <c r="B27" s="4">
        <v>76.66</v>
      </c>
      <c r="C27" s="4">
        <v>3.5779999999999998</v>
      </c>
      <c r="D27" s="4">
        <v>6.49</v>
      </c>
      <c r="E27" s="4">
        <v>1009</v>
      </c>
      <c r="F27" s="4">
        <v>2.7330000000000001</v>
      </c>
    </row>
    <row r="28" spans="1:6">
      <c r="A28" s="7">
        <v>41114.537476851852</v>
      </c>
      <c r="B28" s="4">
        <v>76.680000000000007</v>
      </c>
      <c r="C28" s="4">
        <v>3.3340000000000001</v>
      </c>
      <c r="D28" s="4">
        <v>6.49</v>
      </c>
      <c r="E28" s="4">
        <v>994.9</v>
      </c>
      <c r="F28" s="4">
        <v>2.7589999999999999</v>
      </c>
    </row>
    <row r="29" spans="1:6">
      <c r="A29" s="7">
        <v>41114.537523148145</v>
      </c>
      <c r="B29" s="4">
        <v>76.7</v>
      </c>
      <c r="C29" s="4">
        <v>3.24</v>
      </c>
      <c r="D29" s="4">
        <v>6.48</v>
      </c>
      <c r="E29" s="4">
        <v>998.1</v>
      </c>
      <c r="F29" s="4">
        <v>2.7330000000000001</v>
      </c>
    </row>
    <row r="30" spans="1:6">
      <c r="A30" s="7">
        <v>41114.537569444445</v>
      </c>
      <c r="B30" s="4">
        <v>76.7</v>
      </c>
      <c r="C30" s="4">
        <v>3.2290000000000001</v>
      </c>
      <c r="D30" s="4">
        <v>6.48</v>
      </c>
      <c r="E30" s="4">
        <v>994.2</v>
      </c>
      <c r="F30" s="4">
        <v>2.7589999999999999</v>
      </c>
    </row>
    <row r="31" spans="1:6">
      <c r="A31" s="7">
        <v>41114.537615740737</v>
      </c>
      <c r="B31" s="4">
        <v>76.709999999999994</v>
      </c>
      <c r="C31" s="4">
        <v>3.2</v>
      </c>
      <c r="D31" s="4">
        <v>6.48</v>
      </c>
      <c r="E31" s="4">
        <v>992.8</v>
      </c>
      <c r="F31" s="4">
        <v>2.7330000000000001</v>
      </c>
    </row>
    <row r="32" spans="1:6">
      <c r="A32" s="7">
        <v>41114.537662037037</v>
      </c>
      <c r="B32" s="4">
        <v>76.73</v>
      </c>
      <c r="C32" s="4">
        <v>3.2050000000000001</v>
      </c>
      <c r="D32" s="4">
        <v>6.48</v>
      </c>
      <c r="E32" s="4">
        <v>992.4</v>
      </c>
      <c r="F32" s="4">
        <v>2.7589999999999999</v>
      </c>
    </row>
    <row r="33" spans="1:6">
      <c r="A33" s="7">
        <v>41114.537708333337</v>
      </c>
      <c r="B33" s="4">
        <v>76.739999999999995</v>
      </c>
      <c r="C33" s="4">
        <v>3.2250000000000001</v>
      </c>
      <c r="D33" s="4">
        <v>6.48</v>
      </c>
      <c r="E33" s="4">
        <v>989</v>
      </c>
      <c r="F33" s="4">
        <v>2.7330000000000001</v>
      </c>
    </row>
    <row r="34" spans="1:6">
      <c r="A34" s="7">
        <v>41114.537754629629</v>
      </c>
      <c r="B34" s="4">
        <v>76.760000000000005</v>
      </c>
      <c r="C34" s="4">
        <v>3.2440000000000002</v>
      </c>
      <c r="D34" s="4">
        <v>6.48</v>
      </c>
      <c r="E34" s="4">
        <v>987</v>
      </c>
      <c r="F34" s="4">
        <v>2.7589999999999999</v>
      </c>
    </row>
    <row r="35" spans="1:6">
      <c r="A35" s="7">
        <v>41114.537800925929</v>
      </c>
      <c r="B35" s="4">
        <v>76.760000000000005</v>
      </c>
      <c r="C35" s="4">
        <v>3.214</v>
      </c>
      <c r="D35" s="4">
        <v>6.48</v>
      </c>
      <c r="E35" s="4">
        <v>982.9</v>
      </c>
      <c r="F35" s="4">
        <v>2.7330000000000001</v>
      </c>
    </row>
    <row r="36" spans="1:6">
      <c r="A36" s="7">
        <v>41114.537835648145</v>
      </c>
      <c r="B36" s="4">
        <v>76.819999999999993</v>
      </c>
      <c r="C36" s="4">
        <v>3.3</v>
      </c>
      <c r="D36" s="4">
        <v>6.49</v>
      </c>
      <c r="E36" s="4">
        <v>907.1</v>
      </c>
      <c r="F36" s="4">
        <v>2.7589999999999999</v>
      </c>
    </row>
    <row r="37" spans="1:6">
      <c r="A37" s="7">
        <v>41114.537881944445</v>
      </c>
      <c r="B37" s="4">
        <v>76.89</v>
      </c>
      <c r="C37" s="4">
        <v>3.319</v>
      </c>
      <c r="D37" s="4">
        <v>6.5</v>
      </c>
      <c r="E37" s="4">
        <v>916.9</v>
      </c>
      <c r="F37" s="4">
        <v>2.7330000000000001</v>
      </c>
    </row>
    <row r="38" spans="1:6">
      <c r="A38" s="7">
        <v>41114.537928240738</v>
      </c>
      <c r="B38" s="4">
        <v>77.010000000000005</v>
      </c>
      <c r="C38" s="4">
        <v>3.7210000000000001</v>
      </c>
      <c r="D38" s="4">
        <v>6.52</v>
      </c>
      <c r="E38" s="4">
        <v>904.9</v>
      </c>
      <c r="F38" s="4">
        <v>2.7589999999999999</v>
      </c>
    </row>
    <row r="39" spans="1:6">
      <c r="A39" s="7">
        <v>41114.537974537037</v>
      </c>
      <c r="B39" s="4">
        <v>77.040000000000006</v>
      </c>
      <c r="C39" s="4">
        <v>4.0730000000000004</v>
      </c>
      <c r="D39" s="4">
        <v>6.51</v>
      </c>
      <c r="E39" s="4">
        <v>904.2</v>
      </c>
      <c r="F39" s="4">
        <v>2.7330000000000001</v>
      </c>
    </row>
    <row r="40" spans="1:6">
      <c r="A40" s="7">
        <v>41114.53802083333</v>
      </c>
      <c r="B40" s="4">
        <v>77.040000000000006</v>
      </c>
      <c r="C40" s="4">
        <v>4.0750000000000002</v>
      </c>
      <c r="D40" s="4">
        <v>6.5</v>
      </c>
      <c r="E40" s="4">
        <v>904.4</v>
      </c>
      <c r="F40" s="4">
        <v>2.7589999999999999</v>
      </c>
    </row>
    <row r="41" spans="1:6">
      <c r="A41" s="7">
        <v>41114.53806712963</v>
      </c>
      <c r="B41" s="4">
        <v>77.040000000000006</v>
      </c>
      <c r="C41" s="4">
        <v>4.0780000000000003</v>
      </c>
      <c r="D41" s="4">
        <v>6.51</v>
      </c>
      <c r="E41" s="4">
        <v>904.9</v>
      </c>
      <c r="F41" s="4">
        <v>2.7589999999999999</v>
      </c>
    </row>
    <row r="42" spans="1:6">
      <c r="A42" s="7">
        <v>41114.538113425922</v>
      </c>
      <c r="B42" s="4">
        <v>77.05</v>
      </c>
      <c r="C42" s="4">
        <v>4.0629999999999997</v>
      </c>
      <c r="D42" s="4">
        <v>6.51</v>
      </c>
      <c r="E42" s="4">
        <v>905.3</v>
      </c>
      <c r="F42" s="4">
        <v>2.7589999999999999</v>
      </c>
    </row>
    <row r="43" spans="1:6">
      <c r="A43" s="7">
        <v>41114.538159722222</v>
      </c>
      <c r="B43" s="4">
        <v>77.040000000000006</v>
      </c>
      <c r="C43" s="4">
        <v>4.0650000000000004</v>
      </c>
      <c r="D43" s="4">
        <v>6.5</v>
      </c>
      <c r="E43" s="4">
        <v>905.6</v>
      </c>
      <c r="F43" s="4">
        <v>2.7589999999999999</v>
      </c>
    </row>
    <row r="44" spans="1:6">
      <c r="A44" s="7">
        <v>41114.538206018522</v>
      </c>
      <c r="B44" s="4">
        <v>77.03</v>
      </c>
      <c r="C44" s="4">
        <v>4.2670000000000003</v>
      </c>
      <c r="D44" s="4">
        <v>6.52</v>
      </c>
      <c r="E44" s="4">
        <v>903.2</v>
      </c>
      <c r="F44" s="4">
        <v>2.7589999999999999</v>
      </c>
    </row>
    <row r="45" spans="1:6">
      <c r="A45" s="7">
        <v>41114.538252314815</v>
      </c>
      <c r="B45" s="4">
        <v>77.03</v>
      </c>
      <c r="C45" s="4">
        <v>4.718</v>
      </c>
      <c r="D45" s="4">
        <v>6.52</v>
      </c>
      <c r="E45" s="4">
        <v>904.1</v>
      </c>
      <c r="F45" s="4">
        <v>2.7589999999999999</v>
      </c>
    </row>
    <row r="46" spans="1:6">
      <c r="A46" s="7">
        <v>41114.538298611114</v>
      </c>
      <c r="B46" s="4">
        <v>77.02</v>
      </c>
      <c r="C46" s="4">
        <v>4.8860000000000001</v>
      </c>
      <c r="D46" s="4">
        <v>6.52</v>
      </c>
      <c r="E46" s="4">
        <v>904.6</v>
      </c>
      <c r="F46" s="4">
        <v>2.7330000000000001</v>
      </c>
    </row>
    <row r="47" spans="1:6">
      <c r="A47" s="7">
        <v>41114.538344907407</v>
      </c>
      <c r="B47" s="4">
        <v>77.010000000000005</v>
      </c>
      <c r="C47" s="4">
        <v>5.0380000000000003</v>
      </c>
      <c r="D47" s="4">
        <v>6.52</v>
      </c>
      <c r="E47" s="4">
        <v>905.7</v>
      </c>
      <c r="F47" s="4">
        <v>2.7589999999999999</v>
      </c>
    </row>
    <row r="48" spans="1:6">
      <c r="A48" s="7">
        <v>41114.538391203707</v>
      </c>
      <c r="B48" s="4">
        <v>77.02</v>
      </c>
      <c r="C48" s="4">
        <v>5.2060000000000004</v>
      </c>
      <c r="D48" s="4">
        <v>6.52</v>
      </c>
      <c r="E48" s="4">
        <v>906.6</v>
      </c>
      <c r="F48" s="4">
        <v>2.7330000000000001</v>
      </c>
    </row>
    <row r="49" spans="1:6">
      <c r="A49" s="7">
        <v>41114.538437499999</v>
      </c>
      <c r="B49" s="4">
        <v>77</v>
      </c>
      <c r="C49" s="4">
        <v>5.2229999999999999</v>
      </c>
      <c r="D49" s="4">
        <v>6.51</v>
      </c>
      <c r="E49" s="4">
        <v>907.6</v>
      </c>
      <c r="F49" s="4">
        <v>2.7330000000000001</v>
      </c>
    </row>
    <row r="50" spans="1:6">
      <c r="A50" s="7">
        <v>41114.538472222222</v>
      </c>
      <c r="B50" s="4">
        <v>76.98</v>
      </c>
      <c r="C50" s="4">
        <v>5.1749999999999998</v>
      </c>
      <c r="D50" s="4">
        <v>6.51</v>
      </c>
      <c r="E50" s="4">
        <v>907.7</v>
      </c>
      <c r="F50" s="4">
        <v>2.7330000000000001</v>
      </c>
    </row>
    <row r="51" spans="1:6">
      <c r="A51" s="7">
        <v>41114.538518518515</v>
      </c>
      <c r="B51" s="4">
        <v>76.98</v>
      </c>
      <c r="C51" s="4">
        <v>5.093</v>
      </c>
      <c r="D51" s="4">
        <v>6.52</v>
      </c>
      <c r="E51" s="4">
        <v>908.3</v>
      </c>
      <c r="F51" s="4">
        <v>2.7589999999999999</v>
      </c>
    </row>
    <row r="52" spans="1:6">
      <c r="A52" s="7">
        <v>41114.538564814815</v>
      </c>
      <c r="B52" s="4">
        <v>76.959999999999994</v>
      </c>
      <c r="C52" s="4">
        <v>5.0110000000000001</v>
      </c>
      <c r="D52" s="4">
        <v>6.51</v>
      </c>
      <c r="E52" s="4">
        <v>908.7</v>
      </c>
      <c r="F52" s="4">
        <v>2.7589999999999999</v>
      </c>
    </row>
    <row r="53" spans="1:6">
      <c r="A53" s="7">
        <v>41114.538611111115</v>
      </c>
      <c r="B53" s="4">
        <v>76.94</v>
      </c>
      <c r="C53" s="4">
        <v>4.9459999999999997</v>
      </c>
      <c r="D53" s="4">
        <v>6.51</v>
      </c>
      <c r="E53" s="4">
        <v>908.9</v>
      </c>
      <c r="F53" s="4">
        <v>2.7589999999999999</v>
      </c>
    </row>
    <row r="54" spans="1:6">
      <c r="A54" s="7">
        <v>41114.538657407407</v>
      </c>
      <c r="B54" s="4">
        <v>76.930000000000007</v>
      </c>
      <c r="C54" s="4">
        <v>4.8319999999999999</v>
      </c>
      <c r="D54" s="4">
        <v>6.51</v>
      </c>
      <c r="E54" s="4">
        <v>908.8</v>
      </c>
      <c r="F54" s="4">
        <v>2.7589999999999999</v>
      </c>
    </row>
    <row r="55" spans="1:6">
      <c r="A55" s="7">
        <v>41114.538703703707</v>
      </c>
      <c r="B55" s="4">
        <v>76.92</v>
      </c>
      <c r="C55" s="4">
        <v>4.7320000000000002</v>
      </c>
      <c r="D55" s="4">
        <v>6.51</v>
      </c>
      <c r="E55" s="4">
        <v>909.9</v>
      </c>
      <c r="F55" s="4">
        <v>2.7330000000000001</v>
      </c>
    </row>
    <row r="56" spans="1:6">
      <c r="A56" s="7">
        <v>41114.53875</v>
      </c>
      <c r="B56" s="4">
        <v>76.900000000000006</v>
      </c>
      <c r="C56" s="4">
        <v>4.5510000000000002</v>
      </c>
      <c r="D56" s="4">
        <v>6.5</v>
      </c>
      <c r="E56" s="4">
        <v>911.3</v>
      </c>
      <c r="F56" s="4">
        <v>2.7589999999999999</v>
      </c>
    </row>
    <row r="57" spans="1:6">
      <c r="A57" s="7">
        <v>41114.5387962963</v>
      </c>
      <c r="B57" s="4">
        <v>76.87</v>
      </c>
      <c r="C57" s="4">
        <v>4.5510000000000002</v>
      </c>
      <c r="D57" s="4">
        <v>6.53</v>
      </c>
      <c r="E57" s="4">
        <v>939.4</v>
      </c>
      <c r="F57" s="4">
        <v>2.7330000000000001</v>
      </c>
    </row>
    <row r="58" spans="1:6">
      <c r="A58" s="7">
        <v>41114.538842592592</v>
      </c>
      <c r="B58" s="4">
        <v>76.78</v>
      </c>
      <c r="C58" s="4">
        <v>4.5369999999999999</v>
      </c>
      <c r="D58" s="4">
        <v>6.53</v>
      </c>
      <c r="E58" s="4">
        <v>933.7</v>
      </c>
      <c r="F58" s="4">
        <v>2.7589999999999999</v>
      </c>
    </row>
    <row r="59" spans="1:6">
      <c r="A59" s="7">
        <v>41114.538888888892</v>
      </c>
      <c r="B59" s="4">
        <v>76.72</v>
      </c>
      <c r="C59" s="4">
        <v>4.0890000000000004</v>
      </c>
      <c r="D59" s="4">
        <v>6.56</v>
      </c>
      <c r="E59" s="4">
        <v>1028</v>
      </c>
      <c r="F59" s="4">
        <v>2.7589999999999999</v>
      </c>
    </row>
    <row r="60" spans="1:6">
      <c r="A60" s="7">
        <v>41114.538935185185</v>
      </c>
      <c r="B60" s="4">
        <v>76.760000000000005</v>
      </c>
      <c r="C60" s="4">
        <v>4.625</v>
      </c>
      <c r="D60" s="4">
        <v>6.57</v>
      </c>
      <c r="E60" s="4">
        <v>1017</v>
      </c>
      <c r="F60" s="4">
        <v>2.7330000000000001</v>
      </c>
    </row>
    <row r="61" spans="1:6">
      <c r="A61" s="7">
        <v>41114.538981481484</v>
      </c>
      <c r="B61" s="4">
        <v>76.790000000000006</v>
      </c>
      <c r="C61" s="4">
        <v>4.6109999999999998</v>
      </c>
      <c r="D61" s="4">
        <v>6.58</v>
      </c>
      <c r="E61" s="4">
        <v>1009</v>
      </c>
      <c r="F61" s="4">
        <v>2.7589999999999999</v>
      </c>
    </row>
    <row r="62" spans="1:6">
      <c r="A62" s="7">
        <v>41114.539027777777</v>
      </c>
      <c r="B62" s="4">
        <v>76.8</v>
      </c>
      <c r="C62" s="4">
        <v>4.6130000000000004</v>
      </c>
      <c r="D62" s="4">
        <v>6.6</v>
      </c>
      <c r="E62" s="4">
        <v>1004</v>
      </c>
      <c r="F62" s="4">
        <v>2.7589999999999999</v>
      </c>
    </row>
    <row r="63" spans="1:6">
      <c r="A63" s="7">
        <v>41114.539074074077</v>
      </c>
      <c r="B63" s="4">
        <v>76.8</v>
      </c>
      <c r="C63" s="4">
        <v>4.6150000000000002</v>
      </c>
      <c r="D63" s="4">
        <v>6.59</v>
      </c>
      <c r="E63" s="4">
        <v>1000</v>
      </c>
      <c r="F63" s="4">
        <v>2.7330000000000001</v>
      </c>
    </row>
    <row r="64" spans="1:6">
      <c r="A64" s="7">
        <v>41114.539120370369</v>
      </c>
      <c r="B64" s="4">
        <v>76.81</v>
      </c>
      <c r="C64" s="4">
        <v>4.6159999999999997</v>
      </c>
      <c r="D64" s="4">
        <v>6.58</v>
      </c>
      <c r="E64" s="4">
        <v>998</v>
      </c>
      <c r="F64" s="4">
        <v>2.7330000000000001</v>
      </c>
    </row>
    <row r="65" spans="1:6">
      <c r="A65" s="7">
        <v>41114.539155092592</v>
      </c>
      <c r="B65" s="4">
        <v>76.81</v>
      </c>
      <c r="C65" s="4">
        <v>4.6180000000000003</v>
      </c>
      <c r="D65" s="4">
        <v>6.61</v>
      </c>
      <c r="E65" s="4">
        <v>996.4</v>
      </c>
      <c r="F65" s="4">
        <v>2.7589999999999999</v>
      </c>
    </row>
    <row r="66" spans="1:6">
      <c r="A66" s="7">
        <v>41114.539201388892</v>
      </c>
      <c r="B66" s="4">
        <v>76.8</v>
      </c>
      <c r="C66" s="4">
        <v>4.6189999999999998</v>
      </c>
      <c r="D66" s="4">
        <v>6.58</v>
      </c>
      <c r="E66" s="4">
        <v>996.5</v>
      </c>
      <c r="F66" s="4">
        <v>2.7330000000000001</v>
      </c>
    </row>
    <row r="67" spans="1:6">
      <c r="A67" s="7">
        <v>41114.539247685185</v>
      </c>
      <c r="B67" s="4">
        <v>76.8</v>
      </c>
      <c r="C67" s="4">
        <v>4.6189999999999998</v>
      </c>
      <c r="D67" s="4">
        <v>6.58</v>
      </c>
      <c r="E67" s="4">
        <v>996.2</v>
      </c>
      <c r="F67" s="4">
        <v>2.7589999999999999</v>
      </c>
    </row>
    <row r="68" spans="1:6">
      <c r="A68" s="7">
        <v>41114.539293981485</v>
      </c>
      <c r="B68" s="4">
        <v>76.8</v>
      </c>
      <c r="C68" s="4">
        <v>4.62</v>
      </c>
      <c r="D68" s="4">
        <v>6.59</v>
      </c>
      <c r="E68" s="4">
        <v>996.2</v>
      </c>
      <c r="F68" s="4">
        <v>2.7589999999999999</v>
      </c>
    </row>
    <row r="69" spans="1:6">
      <c r="A69" s="7">
        <v>41114.539340277777</v>
      </c>
      <c r="B69" s="4">
        <v>76.819999999999993</v>
      </c>
      <c r="C69" s="4">
        <v>4.6210000000000004</v>
      </c>
      <c r="D69" s="4">
        <v>6.59</v>
      </c>
      <c r="E69" s="4">
        <v>996</v>
      </c>
      <c r="F69" s="4">
        <v>2.7589999999999999</v>
      </c>
    </row>
    <row r="70" spans="1:6">
      <c r="A70" s="7">
        <v>41114.539386574077</v>
      </c>
      <c r="B70" s="4">
        <v>76.819999999999993</v>
      </c>
      <c r="C70" s="4">
        <v>4.6210000000000004</v>
      </c>
      <c r="D70" s="4">
        <v>6.6</v>
      </c>
      <c r="E70" s="4">
        <v>995.8</v>
      </c>
      <c r="F70" s="4">
        <v>2.7589999999999999</v>
      </c>
    </row>
    <row r="71" spans="1:6">
      <c r="A71" s="7">
        <v>41114.53943287037</v>
      </c>
      <c r="B71" s="4">
        <v>76.81</v>
      </c>
      <c r="C71" s="4">
        <v>4.6219999999999999</v>
      </c>
      <c r="D71" s="4">
        <v>6.6</v>
      </c>
      <c r="E71" s="4">
        <v>995.9</v>
      </c>
      <c r="F71" s="4">
        <v>2.7589999999999999</v>
      </c>
    </row>
    <row r="72" spans="1:6">
      <c r="A72" s="7">
        <v>41114.539479166669</v>
      </c>
      <c r="B72" s="4">
        <v>76.819999999999993</v>
      </c>
      <c r="C72" s="4">
        <v>4.6219999999999999</v>
      </c>
      <c r="D72" s="4">
        <v>6.61</v>
      </c>
      <c r="E72" s="4">
        <v>995.5</v>
      </c>
      <c r="F72" s="4">
        <v>2.7589999999999999</v>
      </c>
    </row>
    <row r="73" spans="1:6">
      <c r="A73" s="7">
        <v>41114.539525462962</v>
      </c>
      <c r="B73" s="4">
        <v>76.81</v>
      </c>
      <c r="C73" s="4">
        <v>4.6050000000000004</v>
      </c>
      <c r="D73" s="4">
        <v>6.61</v>
      </c>
      <c r="E73" s="4">
        <v>995.5</v>
      </c>
      <c r="F73" s="4">
        <v>2.7589999999999999</v>
      </c>
    </row>
    <row r="74" spans="1:6">
      <c r="A74" s="7">
        <v>41114.539571759262</v>
      </c>
      <c r="B74" s="4">
        <v>76.81</v>
      </c>
      <c r="C74" s="4">
        <v>4.6230000000000002</v>
      </c>
      <c r="D74" s="4">
        <v>6.62</v>
      </c>
      <c r="E74" s="4">
        <v>994.9</v>
      </c>
      <c r="F74" s="4">
        <v>2.7589999999999999</v>
      </c>
    </row>
    <row r="75" spans="1:6">
      <c r="A75" s="7">
        <v>41114.539618055554</v>
      </c>
      <c r="B75" s="4">
        <v>76.819999999999993</v>
      </c>
      <c r="C75" s="4">
        <v>4.6230000000000002</v>
      </c>
      <c r="D75" s="4">
        <v>6.62</v>
      </c>
      <c r="E75" s="4">
        <v>992.8</v>
      </c>
      <c r="F75" s="4">
        <v>2.7330000000000001</v>
      </c>
    </row>
    <row r="76" spans="1:6">
      <c r="A76" s="7">
        <v>41114.539664351854</v>
      </c>
      <c r="B76" s="4">
        <v>76.81</v>
      </c>
      <c r="C76" s="4">
        <v>4.6230000000000002</v>
      </c>
      <c r="D76" s="4">
        <v>6.61</v>
      </c>
      <c r="E76" s="4">
        <v>992.5</v>
      </c>
      <c r="F76" s="4">
        <v>2.7330000000000001</v>
      </c>
    </row>
    <row r="77" spans="1:6">
      <c r="A77" s="7">
        <v>41114.539710648147</v>
      </c>
      <c r="B77" s="4">
        <v>76.81</v>
      </c>
      <c r="C77" s="4">
        <v>4.4729999999999999</v>
      </c>
      <c r="D77" s="4">
        <v>6.6</v>
      </c>
      <c r="E77" s="4">
        <v>1025</v>
      </c>
      <c r="F77" s="4">
        <v>2.7589999999999999</v>
      </c>
    </row>
    <row r="78" spans="1:6">
      <c r="A78" s="7">
        <v>41114.539756944447</v>
      </c>
      <c r="B78" s="4">
        <v>76.819999999999993</v>
      </c>
      <c r="C78" s="4">
        <v>4.157</v>
      </c>
      <c r="D78" s="4">
        <v>6.66</v>
      </c>
      <c r="E78" s="4">
        <v>1031</v>
      </c>
      <c r="F78" s="4">
        <v>2.7589999999999999</v>
      </c>
    </row>
    <row r="79" spans="1:6">
      <c r="A79" s="7">
        <v>41114.53979166667</v>
      </c>
      <c r="B79" s="4">
        <v>76.819999999999993</v>
      </c>
      <c r="C79" s="4">
        <v>4.29</v>
      </c>
      <c r="D79" s="4">
        <v>6.65</v>
      </c>
      <c r="E79" s="4">
        <v>1033</v>
      </c>
      <c r="F79" s="4">
        <v>2.7330000000000001</v>
      </c>
    </row>
    <row r="81" spans="1:6">
      <c r="A81" s="4" t="s">
        <v>273</v>
      </c>
    </row>
    <row r="82" spans="1:6">
      <c r="A82" s="7">
        <v>41114.533587962964</v>
      </c>
      <c r="B82" s="4">
        <v>82.37</v>
      </c>
      <c r="C82" s="4">
        <v>0.14299999999999999</v>
      </c>
      <c r="D82" s="4">
        <v>8.33</v>
      </c>
      <c r="E82" s="4">
        <v>1044</v>
      </c>
      <c r="F82" s="4">
        <v>2.7589999999999999</v>
      </c>
    </row>
    <row r="83" spans="1:6">
      <c r="A83" s="7">
        <v>41114.533634259256</v>
      </c>
      <c r="B83" s="4">
        <v>81.819999999999993</v>
      </c>
      <c r="C83" s="4">
        <v>0.80100000000000005</v>
      </c>
      <c r="D83" s="4">
        <v>8.3000000000000007</v>
      </c>
      <c r="E83" s="4">
        <v>1029</v>
      </c>
      <c r="F83" s="4">
        <v>2.7589999999999999</v>
      </c>
    </row>
    <row r="84" spans="1:6">
      <c r="A84" s="7">
        <v>41114.533680555556</v>
      </c>
      <c r="B84" s="4">
        <v>79.14</v>
      </c>
      <c r="C84" s="4">
        <v>1.91</v>
      </c>
      <c r="D84" s="4">
        <v>8.24</v>
      </c>
      <c r="E84" s="4">
        <v>1029</v>
      </c>
      <c r="F84" s="4">
        <v>2.7589999999999999</v>
      </c>
    </row>
    <row r="85" spans="1:6">
      <c r="A85" s="7">
        <v>41114.533726851849</v>
      </c>
      <c r="B85" s="4">
        <v>77.98</v>
      </c>
      <c r="C85" s="4">
        <v>2.4980000000000002</v>
      </c>
      <c r="D85" s="4">
        <v>8.18</v>
      </c>
      <c r="E85" s="4">
        <v>1029</v>
      </c>
      <c r="F85" s="4">
        <v>2.7850000000000001</v>
      </c>
    </row>
    <row r="86" spans="1:6">
      <c r="A86" s="7">
        <v>41114.533773148149</v>
      </c>
      <c r="B86" s="4">
        <v>76.75</v>
      </c>
      <c r="C86" s="4">
        <v>2.899</v>
      </c>
      <c r="D86" s="4">
        <v>8.1199999999999992</v>
      </c>
      <c r="E86" s="4">
        <v>1038</v>
      </c>
      <c r="F86" s="4">
        <v>2.7589999999999999</v>
      </c>
    </row>
    <row r="87" spans="1:6">
      <c r="A87" s="7">
        <v>41114.533819444441</v>
      </c>
      <c r="B87" s="4">
        <v>76.63</v>
      </c>
      <c r="C87" s="4">
        <v>4.2969999999999997</v>
      </c>
      <c r="D87" s="4">
        <v>8.1300000000000008</v>
      </c>
      <c r="E87" s="4">
        <v>1037</v>
      </c>
      <c r="F87" s="4">
        <v>2.7589999999999999</v>
      </c>
    </row>
    <row r="88" spans="1:6">
      <c r="A88" s="7">
        <v>41114.533865740741</v>
      </c>
      <c r="B88" s="4">
        <v>76.61</v>
      </c>
      <c r="C88" s="4">
        <v>4.5570000000000004</v>
      </c>
      <c r="D88" s="4">
        <v>6.64</v>
      </c>
      <c r="E88" s="4">
        <v>1036</v>
      </c>
      <c r="F88" s="4">
        <v>2.7589999999999999</v>
      </c>
    </row>
    <row r="89" spans="1:6">
      <c r="A89" s="7">
        <v>41114.533900462964</v>
      </c>
      <c r="B89" s="4">
        <v>76.569999999999993</v>
      </c>
      <c r="C89" s="4">
        <v>4.6159999999999997</v>
      </c>
      <c r="D89" s="4">
        <v>5.85</v>
      </c>
      <c r="E89" s="4">
        <v>1015</v>
      </c>
      <c r="F89" s="4">
        <v>2.7589999999999999</v>
      </c>
    </row>
    <row r="90" spans="1:6">
      <c r="A90" s="7">
        <v>41114.533946759257</v>
      </c>
      <c r="B90" s="4">
        <v>76.62</v>
      </c>
      <c r="C90" s="4">
        <v>4.6550000000000002</v>
      </c>
      <c r="D90" s="4">
        <v>5.82</v>
      </c>
      <c r="E90" s="4">
        <v>1001</v>
      </c>
      <c r="F90" s="4">
        <v>2.7589999999999999</v>
      </c>
    </row>
    <row r="91" spans="1:6">
      <c r="A91" s="7">
        <v>41114.533993055556</v>
      </c>
      <c r="B91" s="4">
        <v>76.680000000000007</v>
      </c>
      <c r="C91" s="4">
        <v>4.6840000000000002</v>
      </c>
      <c r="D91" s="4">
        <v>5.82</v>
      </c>
      <c r="E91" s="4">
        <v>1000</v>
      </c>
      <c r="F91" s="4">
        <v>2.7589999999999999</v>
      </c>
    </row>
    <row r="92" spans="1:6">
      <c r="A92" s="7">
        <v>41114.534039351849</v>
      </c>
      <c r="B92" s="4">
        <v>76.73</v>
      </c>
      <c r="C92" s="4">
        <v>4.7409999999999997</v>
      </c>
      <c r="D92" s="4">
        <v>5.83</v>
      </c>
      <c r="E92" s="4">
        <v>1000</v>
      </c>
      <c r="F92" s="4">
        <v>2.7589999999999999</v>
      </c>
    </row>
    <row r="93" spans="1:6">
      <c r="A93" s="7">
        <v>41114.534085648149</v>
      </c>
      <c r="B93" s="4">
        <v>76.77</v>
      </c>
      <c r="C93" s="4">
        <v>4.76</v>
      </c>
      <c r="D93" s="4">
        <v>5.84</v>
      </c>
      <c r="E93" s="4">
        <v>999.5</v>
      </c>
      <c r="F93" s="4">
        <v>2.7589999999999999</v>
      </c>
    </row>
    <row r="94" spans="1:6">
      <c r="A94" s="7">
        <v>41114.534131944441</v>
      </c>
      <c r="B94" s="4">
        <v>76.819999999999993</v>
      </c>
      <c r="C94" s="4">
        <v>4.7889999999999997</v>
      </c>
      <c r="D94" s="4">
        <v>5.86</v>
      </c>
      <c r="E94" s="4">
        <v>998.6</v>
      </c>
      <c r="F94" s="4">
        <v>2.7589999999999999</v>
      </c>
    </row>
    <row r="95" spans="1:6">
      <c r="A95" s="7">
        <v>41114.534178240741</v>
      </c>
      <c r="B95" s="4">
        <v>76.849999999999994</v>
      </c>
      <c r="C95" s="4">
        <v>4.8170000000000002</v>
      </c>
      <c r="D95" s="4">
        <v>5.87</v>
      </c>
      <c r="E95" s="4">
        <v>998.7</v>
      </c>
      <c r="F95" s="4">
        <v>2.7589999999999999</v>
      </c>
    </row>
    <row r="96" spans="1:6">
      <c r="A96" s="7">
        <v>41114.534224537034</v>
      </c>
      <c r="B96" s="4">
        <v>76.88</v>
      </c>
      <c r="C96" s="4">
        <v>4.8250000000000002</v>
      </c>
      <c r="D96" s="4">
        <v>5.89</v>
      </c>
      <c r="E96" s="4">
        <v>998.1</v>
      </c>
      <c r="F96" s="4">
        <v>2.7589999999999999</v>
      </c>
    </row>
    <row r="97" spans="1:6">
      <c r="A97" s="7">
        <v>41114.534270833334</v>
      </c>
      <c r="B97" s="4">
        <v>76.91</v>
      </c>
      <c r="C97" s="4">
        <v>4.8470000000000004</v>
      </c>
      <c r="D97" s="4">
        <v>5.91</v>
      </c>
      <c r="E97" s="4">
        <v>997.8</v>
      </c>
      <c r="F97" s="4">
        <v>2.7589999999999999</v>
      </c>
    </row>
    <row r="98" spans="1:6">
      <c r="A98" s="7">
        <v>41114.534317129626</v>
      </c>
      <c r="B98" s="4">
        <v>76.930000000000007</v>
      </c>
      <c r="C98" s="4">
        <v>4.867</v>
      </c>
      <c r="D98" s="4">
        <v>5.93</v>
      </c>
      <c r="E98" s="4">
        <v>997.5</v>
      </c>
      <c r="F98" s="4">
        <v>2.7589999999999999</v>
      </c>
    </row>
    <row r="99" spans="1:6">
      <c r="A99" s="7">
        <v>41114.534363425926</v>
      </c>
      <c r="B99" s="4">
        <v>76.97</v>
      </c>
      <c r="C99" s="4">
        <v>4.8860000000000001</v>
      </c>
      <c r="D99" s="4">
        <v>5.95</v>
      </c>
      <c r="E99" s="4">
        <v>997.4</v>
      </c>
      <c r="F99" s="4">
        <v>2.7589999999999999</v>
      </c>
    </row>
    <row r="100" spans="1:6">
      <c r="A100" s="7">
        <v>41114.534409722219</v>
      </c>
      <c r="B100" s="4">
        <v>76.98</v>
      </c>
      <c r="C100" s="4">
        <v>4.8860000000000001</v>
      </c>
      <c r="D100" s="4">
        <v>5.97</v>
      </c>
      <c r="E100" s="4">
        <v>997.3</v>
      </c>
      <c r="F100" s="4">
        <v>2.7589999999999999</v>
      </c>
    </row>
    <row r="101" spans="1:6">
      <c r="A101" s="7">
        <v>41114.534456018519</v>
      </c>
      <c r="B101" s="4">
        <v>76.989999999999995</v>
      </c>
      <c r="C101" s="4">
        <v>4.9020000000000001</v>
      </c>
      <c r="D101" s="4">
        <v>5.99</v>
      </c>
      <c r="E101" s="4">
        <v>997.2</v>
      </c>
      <c r="F101" s="4">
        <v>2.7589999999999999</v>
      </c>
    </row>
    <row r="102" spans="1:6">
      <c r="A102" s="7">
        <v>41114.534502314818</v>
      </c>
      <c r="B102" s="4">
        <v>77.010000000000005</v>
      </c>
      <c r="C102" s="4">
        <v>4.9000000000000004</v>
      </c>
      <c r="D102" s="4">
        <v>6</v>
      </c>
      <c r="E102" s="4">
        <v>996.9</v>
      </c>
      <c r="F102" s="4">
        <v>2.7589999999999999</v>
      </c>
    </row>
    <row r="103" spans="1:6">
      <c r="A103" s="7">
        <v>41114.534548611111</v>
      </c>
      <c r="B103" s="4">
        <v>77.03</v>
      </c>
      <c r="C103" s="4">
        <v>4.8970000000000002</v>
      </c>
      <c r="D103" s="4">
        <v>6.01</v>
      </c>
      <c r="E103" s="4">
        <v>996.7</v>
      </c>
      <c r="F103" s="4">
        <v>2.7589999999999999</v>
      </c>
    </row>
    <row r="104" spans="1:6">
      <c r="A104" s="7">
        <v>41114.534594907411</v>
      </c>
      <c r="B104" s="4">
        <v>77.040000000000006</v>
      </c>
      <c r="C104" s="4">
        <v>4.9109999999999996</v>
      </c>
      <c r="D104" s="4">
        <v>6.03</v>
      </c>
      <c r="E104" s="4">
        <v>996.3</v>
      </c>
      <c r="F104" s="4">
        <v>2.7850000000000001</v>
      </c>
    </row>
    <row r="105" spans="1:6">
      <c r="A105" s="7">
        <v>41114.534641203703</v>
      </c>
      <c r="B105" s="4">
        <v>77.05</v>
      </c>
      <c r="C105" s="4">
        <v>4.9219999999999997</v>
      </c>
      <c r="D105" s="4">
        <v>6.04</v>
      </c>
      <c r="E105" s="4">
        <v>996.5</v>
      </c>
      <c r="F105" s="4">
        <v>2.7589999999999999</v>
      </c>
    </row>
    <row r="106" spans="1:6">
      <c r="A106" s="7">
        <v>41114.534675925926</v>
      </c>
      <c r="B106" s="4">
        <v>77.06</v>
      </c>
      <c r="C106" s="4">
        <v>4.9169999999999998</v>
      </c>
      <c r="D106" s="4">
        <v>6.06</v>
      </c>
      <c r="E106" s="4">
        <v>996.4</v>
      </c>
      <c r="F106" s="4">
        <v>2.7589999999999999</v>
      </c>
    </row>
    <row r="107" spans="1:6">
      <c r="A107" s="7">
        <v>41114.534722222219</v>
      </c>
      <c r="B107" s="4">
        <v>77.069999999999993</v>
      </c>
      <c r="C107" s="4">
        <v>4.9260000000000002</v>
      </c>
      <c r="D107" s="4">
        <v>6.07</v>
      </c>
      <c r="E107" s="4">
        <v>996.1</v>
      </c>
      <c r="F107" s="4">
        <v>2.7589999999999999</v>
      </c>
    </row>
    <row r="108" spans="1:6">
      <c r="A108" s="7">
        <v>41114.534768518519</v>
      </c>
      <c r="B108" s="4">
        <v>77.069999999999993</v>
      </c>
      <c r="C108" s="4">
        <v>4.9370000000000003</v>
      </c>
      <c r="D108" s="4">
        <v>6.09</v>
      </c>
      <c r="E108" s="4">
        <v>996</v>
      </c>
      <c r="F108" s="4">
        <v>2.7589999999999999</v>
      </c>
    </row>
    <row r="109" spans="1:6">
      <c r="A109" s="7">
        <v>41114.534814814811</v>
      </c>
      <c r="B109" s="4">
        <v>77.08</v>
      </c>
      <c r="C109" s="4">
        <v>4.9459999999999997</v>
      </c>
      <c r="D109" s="4">
        <v>6.1</v>
      </c>
      <c r="E109" s="4">
        <v>995.6</v>
      </c>
      <c r="F109" s="4">
        <v>2.7589999999999999</v>
      </c>
    </row>
    <row r="110" spans="1:6">
      <c r="A110" s="7">
        <v>41114.534861111111</v>
      </c>
      <c r="B110" s="4">
        <v>77.099999999999994</v>
      </c>
      <c r="C110" s="4">
        <v>4.9379999999999997</v>
      </c>
      <c r="D110" s="4">
        <v>6.12</v>
      </c>
      <c r="E110" s="4">
        <v>996</v>
      </c>
      <c r="F110" s="4">
        <v>2.7589999999999999</v>
      </c>
    </row>
    <row r="111" spans="1:6">
      <c r="A111" s="7">
        <v>41114.534907407404</v>
      </c>
      <c r="B111" s="4">
        <v>77.09</v>
      </c>
      <c r="C111" s="4">
        <v>4.9459999999999997</v>
      </c>
      <c r="D111" s="4">
        <v>6.13</v>
      </c>
      <c r="E111" s="4">
        <v>995.8</v>
      </c>
      <c r="F111" s="4">
        <v>2.7589999999999999</v>
      </c>
    </row>
    <row r="112" spans="1:6">
      <c r="A112" s="7">
        <v>41114.534953703704</v>
      </c>
      <c r="B112" s="4">
        <v>77.099999999999994</v>
      </c>
      <c r="C112" s="4">
        <v>4.9359999999999999</v>
      </c>
      <c r="D112" s="4">
        <v>6.15</v>
      </c>
      <c r="E112" s="4">
        <v>995.7</v>
      </c>
      <c r="F112" s="4">
        <v>2.7589999999999999</v>
      </c>
    </row>
    <row r="113" spans="1:6">
      <c r="A113" s="7">
        <v>41114.535000000003</v>
      </c>
      <c r="B113" s="4">
        <v>77.12</v>
      </c>
      <c r="C113" s="4">
        <v>4.944</v>
      </c>
      <c r="D113" s="4">
        <v>6.16</v>
      </c>
      <c r="E113" s="4">
        <v>995.6</v>
      </c>
      <c r="F113" s="4">
        <v>2.7589999999999999</v>
      </c>
    </row>
    <row r="114" spans="1:6">
      <c r="A114" s="7">
        <v>41114.535046296296</v>
      </c>
      <c r="B114" s="4">
        <v>77.12</v>
      </c>
      <c r="C114" s="4">
        <v>4.95</v>
      </c>
      <c r="D114" s="4">
        <v>6.17</v>
      </c>
      <c r="E114" s="4">
        <v>995.6</v>
      </c>
      <c r="F114" s="4">
        <v>2.7589999999999999</v>
      </c>
    </row>
    <row r="115" spans="1:6">
      <c r="A115" s="7">
        <v>41114.535092592596</v>
      </c>
      <c r="B115" s="4">
        <v>77.13</v>
      </c>
      <c r="C115" s="4">
        <v>4.9560000000000004</v>
      </c>
      <c r="D115" s="4">
        <v>6.19</v>
      </c>
      <c r="E115" s="4">
        <v>995.8</v>
      </c>
      <c r="F115" s="4">
        <v>2.7589999999999999</v>
      </c>
    </row>
    <row r="116" spans="1:6">
      <c r="A116" s="7">
        <v>41114.535138888888</v>
      </c>
      <c r="B116" s="4">
        <v>77.14</v>
      </c>
      <c r="C116" s="4">
        <v>4.9630000000000001</v>
      </c>
      <c r="D116" s="4">
        <v>6.2</v>
      </c>
      <c r="E116" s="4">
        <v>995.7</v>
      </c>
      <c r="F116" s="4">
        <v>2.7589999999999999</v>
      </c>
    </row>
    <row r="117" spans="1:6">
      <c r="A117" s="7">
        <v>41114.535185185188</v>
      </c>
      <c r="B117" s="4">
        <v>77.13</v>
      </c>
      <c r="C117" s="4">
        <v>4.952</v>
      </c>
      <c r="D117" s="4">
        <v>6.21</v>
      </c>
      <c r="E117" s="4">
        <v>995.4</v>
      </c>
      <c r="F117" s="4">
        <v>2.7589999999999999</v>
      </c>
    </row>
    <row r="118" spans="1:6">
      <c r="A118" s="7">
        <v>41114.535231481481</v>
      </c>
      <c r="B118" s="4">
        <v>77.13</v>
      </c>
      <c r="C118" s="4">
        <v>4.9400000000000004</v>
      </c>
      <c r="D118" s="4">
        <v>6.23</v>
      </c>
      <c r="E118" s="4">
        <v>995.7</v>
      </c>
      <c r="F118" s="4">
        <v>2.7589999999999999</v>
      </c>
    </row>
  </sheetData>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dimension ref="A1:K176"/>
  <sheetViews>
    <sheetView zoomScale="70" zoomScaleNormal="70" workbookViewId="0">
      <selection activeCell="C1" sqref="C1:K2"/>
    </sheetView>
  </sheetViews>
  <sheetFormatPr defaultRowHeight="15"/>
  <cols>
    <col min="1" max="6" width="14.85546875" style="4" customWidth="1"/>
    <col min="7" max="7" width="19.140625" style="4" customWidth="1"/>
    <col min="8" max="9" width="12.28515625" style="4" customWidth="1"/>
    <col min="10" max="10" width="18" style="4" customWidth="1"/>
    <col min="11" max="16384" width="9.140625" style="4"/>
  </cols>
  <sheetData>
    <row r="1" spans="1:11" ht="38.25" customHeight="1">
      <c r="A1" s="4" t="s">
        <v>101</v>
      </c>
      <c r="B1" s="4" t="s">
        <v>172</v>
      </c>
      <c r="C1" s="9" t="s">
        <v>237</v>
      </c>
      <c r="D1" s="9" t="s">
        <v>236</v>
      </c>
      <c r="E1" s="9" t="s">
        <v>228</v>
      </c>
      <c r="F1" s="9" t="s">
        <v>229</v>
      </c>
      <c r="G1" s="9" t="s">
        <v>230</v>
      </c>
      <c r="H1" s="9" t="s">
        <v>242</v>
      </c>
      <c r="I1" s="9" t="s">
        <v>243</v>
      </c>
      <c r="J1" s="9" t="s">
        <v>231</v>
      </c>
      <c r="K1" s="9" t="s">
        <v>232</v>
      </c>
    </row>
    <row r="2" spans="1:11">
      <c r="A2" s="4" t="s">
        <v>103</v>
      </c>
      <c r="B2" s="7">
        <v>41114.475914351853</v>
      </c>
      <c r="C2" s="5">
        <v>41114</v>
      </c>
      <c r="D2" s="14">
        <v>0.47591435185185182</v>
      </c>
      <c r="E2" s="4">
        <f>MAX(B8:B133)-MIN(B8:B133)</f>
        <v>2.75</v>
      </c>
      <c r="F2" s="4">
        <f>MAX(C8:C133)-MIN(C8:C133)</f>
        <v>7.1159999999999997</v>
      </c>
      <c r="G2" s="4">
        <f>MAX(E8:E133)-MIN(E8:E133)</f>
        <v>11</v>
      </c>
      <c r="H2" s="4">
        <f>MAX(B8:B133)</f>
        <v>79.72</v>
      </c>
      <c r="I2" s="4">
        <f>MIN(B8:B133)</f>
        <v>76.97</v>
      </c>
      <c r="J2" s="13"/>
      <c r="K2" s="4" t="s">
        <v>276</v>
      </c>
    </row>
    <row r="3" spans="1:11">
      <c r="A3" s="4" t="s">
        <v>146</v>
      </c>
      <c r="B3" s="7">
        <v>41114.475914351853</v>
      </c>
      <c r="K3" s="4" t="s">
        <v>277</v>
      </c>
    </row>
    <row r="4" spans="1:11">
      <c r="A4" s="4" t="s">
        <v>104</v>
      </c>
      <c r="B4" s="7">
        <v>41114.475914351853</v>
      </c>
      <c r="K4" s="4" t="s">
        <v>278</v>
      </c>
    </row>
    <row r="7" spans="1:11">
      <c r="A7" s="4" t="s">
        <v>145</v>
      </c>
      <c r="B7" s="4" t="s">
        <v>144</v>
      </c>
      <c r="C7" s="4" t="s">
        <v>143</v>
      </c>
      <c r="D7" s="4" t="s">
        <v>124</v>
      </c>
      <c r="E7" s="4" t="s">
        <v>142</v>
      </c>
      <c r="F7" s="4" t="s">
        <v>141</v>
      </c>
    </row>
    <row r="8" spans="1:11">
      <c r="A8" s="7">
        <v>41114.486226851855</v>
      </c>
      <c r="B8" s="4">
        <v>79.23</v>
      </c>
      <c r="C8" s="4">
        <v>0.157</v>
      </c>
      <c r="D8" s="4">
        <v>6.98</v>
      </c>
      <c r="E8" s="4">
        <v>1020</v>
      </c>
      <c r="F8" s="4">
        <v>2.7330000000000001</v>
      </c>
    </row>
    <row r="9" spans="1:11">
      <c r="A9" s="7">
        <v>41114.486273148148</v>
      </c>
      <c r="B9" s="4">
        <v>78.83</v>
      </c>
      <c r="C9" s="4">
        <v>1.169</v>
      </c>
      <c r="D9" s="4">
        <v>7.27</v>
      </c>
      <c r="E9" s="4">
        <v>1020</v>
      </c>
      <c r="F9" s="4">
        <v>2.7330000000000001</v>
      </c>
    </row>
    <row r="10" spans="1:11">
      <c r="A10" s="7">
        <v>41114.486319444448</v>
      </c>
      <c r="B10" s="4">
        <v>78.42</v>
      </c>
      <c r="C10" s="4">
        <v>2.8650000000000002</v>
      </c>
      <c r="D10" s="4">
        <v>7.45</v>
      </c>
      <c r="E10" s="4">
        <v>1017</v>
      </c>
      <c r="F10" s="4">
        <v>2.7330000000000001</v>
      </c>
    </row>
    <row r="11" spans="1:11">
      <c r="A11" s="7">
        <v>41114.48636574074</v>
      </c>
      <c r="B11" s="4">
        <v>77.94</v>
      </c>
      <c r="C11" s="4">
        <v>4.1470000000000002</v>
      </c>
      <c r="D11" s="4">
        <v>7.57</v>
      </c>
      <c r="E11" s="4">
        <v>1021</v>
      </c>
      <c r="F11" s="4">
        <v>2.7330000000000001</v>
      </c>
    </row>
    <row r="12" spans="1:11">
      <c r="A12" s="7">
        <v>41114.48641203704</v>
      </c>
      <c r="B12" s="4">
        <v>77.41</v>
      </c>
      <c r="C12" s="4">
        <v>5.1180000000000003</v>
      </c>
      <c r="D12" s="4">
        <v>7.7</v>
      </c>
      <c r="E12" s="4">
        <v>1021</v>
      </c>
      <c r="F12" s="4">
        <v>2.7330000000000001</v>
      </c>
    </row>
    <row r="13" spans="1:11">
      <c r="A13" s="7">
        <v>41114.486458333333</v>
      </c>
      <c r="B13" s="4">
        <v>77.31</v>
      </c>
      <c r="C13" s="4">
        <v>5.5270000000000001</v>
      </c>
      <c r="D13" s="4">
        <v>7.69</v>
      </c>
      <c r="E13" s="4">
        <v>1021</v>
      </c>
      <c r="F13" s="4">
        <v>2.7589999999999999</v>
      </c>
    </row>
    <row r="14" spans="1:11">
      <c r="A14" s="7">
        <v>41114.486504629633</v>
      </c>
      <c r="B14" s="4">
        <v>77.22</v>
      </c>
      <c r="C14" s="4">
        <v>5.5910000000000002</v>
      </c>
      <c r="D14" s="4">
        <v>7.35</v>
      </c>
      <c r="E14" s="4">
        <v>1022</v>
      </c>
      <c r="F14" s="4">
        <v>2.7330000000000001</v>
      </c>
    </row>
    <row r="15" spans="1:11">
      <c r="A15" s="7">
        <v>41114.486539351848</v>
      </c>
      <c r="B15" s="4">
        <v>77.2</v>
      </c>
      <c r="C15" s="4">
        <v>5.673</v>
      </c>
      <c r="D15" s="4">
        <v>6.64</v>
      </c>
      <c r="E15" s="4">
        <v>1022</v>
      </c>
      <c r="F15" s="4">
        <v>2.7330000000000001</v>
      </c>
    </row>
    <row r="16" spans="1:11">
      <c r="A16" s="7">
        <v>41114.486585648148</v>
      </c>
      <c r="B16" s="4">
        <v>77.23</v>
      </c>
      <c r="C16" s="4">
        <v>5.6870000000000003</v>
      </c>
      <c r="D16" s="4">
        <v>6.65</v>
      </c>
      <c r="E16" s="4">
        <v>1022</v>
      </c>
      <c r="F16" s="4">
        <v>2.7330000000000001</v>
      </c>
    </row>
    <row r="17" spans="1:6">
      <c r="A17" s="7">
        <v>41114.486631944441</v>
      </c>
      <c r="B17" s="4">
        <v>77.22</v>
      </c>
      <c r="C17" s="4">
        <v>5.6840000000000002</v>
      </c>
      <c r="D17" s="4">
        <v>6.66</v>
      </c>
      <c r="E17" s="4">
        <v>1022</v>
      </c>
      <c r="F17" s="4">
        <v>2.7589999999999999</v>
      </c>
    </row>
    <row r="18" spans="1:6">
      <c r="A18" s="7">
        <v>41114.486678240741</v>
      </c>
      <c r="B18" s="4">
        <v>77.28</v>
      </c>
      <c r="C18" s="4">
        <v>5.7130000000000001</v>
      </c>
      <c r="D18" s="4">
        <v>6.69</v>
      </c>
      <c r="E18" s="4">
        <v>1023</v>
      </c>
      <c r="F18" s="4">
        <v>2.7330000000000001</v>
      </c>
    </row>
    <row r="19" spans="1:6">
      <c r="A19" s="7">
        <v>41114.486724537041</v>
      </c>
      <c r="B19" s="4">
        <v>77.34</v>
      </c>
      <c r="C19" s="4">
        <v>5.7080000000000002</v>
      </c>
      <c r="D19" s="4">
        <v>6.7</v>
      </c>
      <c r="E19" s="4">
        <v>1021</v>
      </c>
      <c r="F19" s="4">
        <v>2.7330000000000001</v>
      </c>
    </row>
    <row r="20" spans="1:6">
      <c r="A20" s="7">
        <v>41114.486770833333</v>
      </c>
      <c r="B20" s="4">
        <v>77.38</v>
      </c>
      <c r="C20" s="4">
        <v>5.734</v>
      </c>
      <c r="D20" s="4">
        <v>6.71</v>
      </c>
      <c r="E20" s="4">
        <v>1021</v>
      </c>
      <c r="F20" s="4">
        <v>2.7330000000000001</v>
      </c>
    </row>
    <row r="21" spans="1:6">
      <c r="A21" s="7">
        <v>41114.486817129633</v>
      </c>
      <c r="B21" s="4">
        <v>77.38</v>
      </c>
      <c r="C21" s="4">
        <v>5.7439999999999998</v>
      </c>
      <c r="D21" s="4">
        <v>6.74</v>
      </c>
      <c r="E21" s="4">
        <v>1022</v>
      </c>
      <c r="F21" s="4">
        <v>2.7330000000000001</v>
      </c>
    </row>
    <row r="22" spans="1:6">
      <c r="A22" s="7">
        <v>41114.486863425926</v>
      </c>
      <c r="B22" s="4">
        <v>77.36</v>
      </c>
      <c r="C22" s="4">
        <v>5.7519999999999998</v>
      </c>
      <c r="D22" s="4">
        <v>6.77</v>
      </c>
      <c r="E22" s="4">
        <v>1021</v>
      </c>
      <c r="F22" s="4">
        <v>2.7589999999999999</v>
      </c>
    </row>
    <row r="23" spans="1:6">
      <c r="A23" s="7">
        <v>41114.486909722225</v>
      </c>
      <c r="B23" s="4">
        <v>77.349999999999994</v>
      </c>
      <c r="C23" s="4">
        <v>5.7430000000000003</v>
      </c>
      <c r="D23" s="4">
        <v>6.79</v>
      </c>
      <c r="E23" s="4">
        <v>1021</v>
      </c>
      <c r="F23" s="4">
        <v>2.7330000000000001</v>
      </c>
    </row>
    <row r="24" spans="1:6">
      <c r="A24" s="7">
        <v>41114.486956018518</v>
      </c>
      <c r="B24" s="4">
        <v>77.33</v>
      </c>
      <c r="C24" s="4">
        <v>5.75</v>
      </c>
      <c r="D24" s="4">
        <v>6.8</v>
      </c>
      <c r="E24" s="4">
        <v>1022</v>
      </c>
      <c r="F24" s="4">
        <v>2.7330000000000001</v>
      </c>
    </row>
    <row r="25" spans="1:6">
      <c r="A25" s="7">
        <v>41114.487002314818</v>
      </c>
      <c r="B25" s="4">
        <v>77.34</v>
      </c>
      <c r="C25" s="4">
        <v>5.7560000000000002</v>
      </c>
      <c r="D25" s="4">
        <v>6.82</v>
      </c>
      <c r="E25" s="4">
        <v>1023</v>
      </c>
      <c r="F25" s="4">
        <v>2.7330000000000001</v>
      </c>
    </row>
    <row r="26" spans="1:6">
      <c r="A26" s="7">
        <v>41114.48704861111</v>
      </c>
      <c r="B26" s="4">
        <v>77.41</v>
      </c>
      <c r="C26" s="4">
        <v>5.7779999999999996</v>
      </c>
      <c r="D26" s="4">
        <v>6.79</v>
      </c>
      <c r="E26" s="4">
        <v>1020</v>
      </c>
      <c r="F26" s="4">
        <v>2.7589999999999999</v>
      </c>
    </row>
    <row r="27" spans="1:6">
      <c r="A27" s="7">
        <v>41114.48709490741</v>
      </c>
      <c r="B27" s="4">
        <v>77.25</v>
      </c>
      <c r="C27" s="4">
        <v>5.9809999999999999</v>
      </c>
      <c r="D27" s="4">
        <v>6.78</v>
      </c>
      <c r="E27" s="4">
        <v>1019</v>
      </c>
      <c r="F27" s="4">
        <v>2.7330000000000001</v>
      </c>
    </row>
    <row r="28" spans="1:6">
      <c r="A28" s="7">
        <v>41114.487141203703</v>
      </c>
      <c r="B28" s="4">
        <v>77.260000000000005</v>
      </c>
      <c r="C28" s="4">
        <v>5.9710000000000001</v>
      </c>
      <c r="D28" s="4">
        <v>6.78</v>
      </c>
      <c r="E28" s="4">
        <v>1021</v>
      </c>
      <c r="F28" s="4">
        <v>2.7330000000000001</v>
      </c>
    </row>
    <row r="29" spans="1:6">
      <c r="A29" s="7">
        <v>41114.487175925926</v>
      </c>
      <c r="B29" s="4">
        <v>77.260000000000005</v>
      </c>
      <c r="C29" s="4">
        <v>5.976</v>
      </c>
      <c r="D29" s="4">
        <v>6.79</v>
      </c>
      <c r="E29" s="4">
        <v>1021</v>
      </c>
      <c r="F29" s="4">
        <v>2.7330000000000001</v>
      </c>
    </row>
    <row r="30" spans="1:6">
      <c r="A30" s="7">
        <v>41114.487222222226</v>
      </c>
      <c r="B30" s="4">
        <v>77.25</v>
      </c>
      <c r="C30" s="4">
        <v>5.9820000000000002</v>
      </c>
      <c r="D30" s="4">
        <v>6.81</v>
      </c>
      <c r="E30" s="4">
        <v>1022</v>
      </c>
      <c r="F30" s="4">
        <v>2.7330000000000001</v>
      </c>
    </row>
    <row r="31" spans="1:6">
      <c r="A31" s="7">
        <v>41114.487268518518</v>
      </c>
      <c r="B31" s="4">
        <v>77.25</v>
      </c>
      <c r="C31" s="4">
        <v>6.5369999999999999</v>
      </c>
      <c r="D31" s="4">
        <v>6.63</v>
      </c>
      <c r="E31" s="4">
        <v>1023</v>
      </c>
      <c r="F31" s="4">
        <v>2.7589999999999999</v>
      </c>
    </row>
    <row r="32" spans="1:6">
      <c r="A32" s="7">
        <v>41114.487314814818</v>
      </c>
      <c r="B32" s="4">
        <v>77.040000000000006</v>
      </c>
      <c r="C32" s="4">
        <v>6.742</v>
      </c>
      <c r="D32" s="4">
        <v>6.52</v>
      </c>
      <c r="E32" s="4">
        <v>1019</v>
      </c>
      <c r="F32" s="4">
        <v>2.7330000000000001</v>
      </c>
    </row>
    <row r="33" spans="1:6">
      <c r="A33" s="7">
        <v>41114.487361111111</v>
      </c>
      <c r="B33" s="4">
        <v>77.02</v>
      </c>
      <c r="C33" s="4">
        <v>6.7489999999999997</v>
      </c>
      <c r="D33" s="4">
        <v>6.48</v>
      </c>
      <c r="E33" s="4">
        <v>1024</v>
      </c>
      <c r="F33" s="4">
        <v>2.7330000000000001</v>
      </c>
    </row>
    <row r="34" spans="1:6">
      <c r="A34" s="7">
        <v>41114.487407407411</v>
      </c>
      <c r="B34" s="4">
        <v>77.02</v>
      </c>
      <c r="C34" s="4">
        <v>6.7560000000000002</v>
      </c>
      <c r="D34" s="4">
        <v>6.47</v>
      </c>
      <c r="E34" s="4">
        <v>1024</v>
      </c>
      <c r="F34" s="4">
        <v>2.7330000000000001</v>
      </c>
    </row>
    <row r="35" spans="1:6">
      <c r="A35" s="7">
        <v>41114.487453703703</v>
      </c>
      <c r="B35" s="4">
        <v>77.03</v>
      </c>
      <c r="C35" s="4">
        <v>6.7629999999999999</v>
      </c>
      <c r="D35" s="4">
        <v>6.47</v>
      </c>
      <c r="E35" s="4">
        <v>1026</v>
      </c>
      <c r="F35" s="4">
        <v>2.7589999999999999</v>
      </c>
    </row>
    <row r="36" spans="1:6">
      <c r="A36" s="7">
        <v>41114.487500000003</v>
      </c>
      <c r="B36" s="4">
        <v>77.03</v>
      </c>
      <c r="C36" s="4">
        <v>6.7679999999999998</v>
      </c>
      <c r="D36" s="4">
        <v>6.47</v>
      </c>
      <c r="E36" s="4">
        <v>1025</v>
      </c>
      <c r="F36" s="4">
        <v>2.7589999999999999</v>
      </c>
    </row>
    <row r="37" spans="1:6">
      <c r="A37" s="7">
        <v>41114.487546296295</v>
      </c>
      <c r="B37" s="4">
        <v>77.040000000000006</v>
      </c>
      <c r="C37" s="4">
        <v>6.7729999999999997</v>
      </c>
      <c r="D37" s="4">
        <v>6.47</v>
      </c>
      <c r="E37" s="4">
        <v>1025</v>
      </c>
      <c r="F37" s="4">
        <v>2.7330000000000001</v>
      </c>
    </row>
    <row r="38" spans="1:6">
      <c r="A38" s="7">
        <v>41114.487592592595</v>
      </c>
      <c r="B38" s="4">
        <v>77.03</v>
      </c>
      <c r="C38" s="4">
        <v>6.7770000000000001</v>
      </c>
      <c r="D38" s="4">
        <v>6.47</v>
      </c>
      <c r="E38" s="4">
        <v>1025</v>
      </c>
      <c r="F38" s="4">
        <v>2.7330000000000001</v>
      </c>
    </row>
    <row r="39" spans="1:6">
      <c r="A39" s="7">
        <v>41114.487638888888</v>
      </c>
      <c r="B39" s="4">
        <v>77.03</v>
      </c>
      <c r="C39" s="4">
        <v>6.7640000000000002</v>
      </c>
      <c r="D39" s="4">
        <v>6.48</v>
      </c>
      <c r="E39" s="4">
        <v>1026</v>
      </c>
      <c r="F39" s="4">
        <v>2.7330000000000001</v>
      </c>
    </row>
    <row r="40" spans="1:6">
      <c r="A40" s="7">
        <v>41114.487685185188</v>
      </c>
      <c r="B40" s="4">
        <v>77.03</v>
      </c>
      <c r="C40" s="4">
        <v>6.7679999999999998</v>
      </c>
      <c r="D40" s="4">
        <v>6.48</v>
      </c>
      <c r="E40" s="4">
        <v>1026</v>
      </c>
      <c r="F40" s="4">
        <v>2.7330000000000001</v>
      </c>
    </row>
    <row r="41" spans="1:6">
      <c r="A41" s="7">
        <v>41114.48773148148</v>
      </c>
      <c r="B41" s="4">
        <v>77.03</v>
      </c>
      <c r="C41" s="4">
        <v>6.7709999999999999</v>
      </c>
      <c r="D41" s="4">
        <v>6.49</v>
      </c>
      <c r="E41" s="4">
        <v>1026</v>
      </c>
      <c r="F41" s="4">
        <v>2.7330000000000001</v>
      </c>
    </row>
    <row r="42" spans="1:6">
      <c r="A42" s="7">
        <v>41114.48777777778</v>
      </c>
      <c r="B42" s="4">
        <v>77.010000000000005</v>
      </c>
      <c r="C42" s="4">
        <v>6.9909999999999997</v>
      </c>
      <c r="D42" s="4">
        <v>6.5</v>
      </c>
      <c r="E42" s="4">
        <v>1023</v>
      </c>
      <c r="F42" s="4">
        <v>2.7330000000000001</v>
      </c>
    </row>
    <row r="43" spans="1:6">
      <c r="A43" s="7">
        <v>41114.487812500003</v>
      </c>
      <c r="B43" s="4">
        <v>77.010000000000005</v>
      </c>
      <c r="C43" s="4">
        <v>6.9939999999999998</v>
      </c>
      <c r="D43" s="4">
        <v>6.49</v>
      </c>
      <c r="E43" s="4">
        <v>1022</v>
      </c>
      <c r="F43" s="4">
        <v>2.7330000000000001</v>
      </c>
    </row>
    <row r="44" spans="1:6">
      <c r="A44" s="7">
        <v>41114.487858796296</v>
      </c>
      <c r="B44" s="4">
        <v>77.010000000000005</v>
      </c>
      <c r="C44" s="4">
        <v>6.9980000000000002</v>
      </c>
      <c r="D44" s="4">
        <v>6.49</v>
      </c>
      <c r="E44" s="4">
        <v>1023</v>
      </c>
      <c r="F44" s="4">
        <v>2.7330000000000001</v>
      </c>
    </row>
    <row r="45" spans="1:6">
      <c r="A45" s="7">
        <v>41114.487905092596</v>
      </c>
      <c r="B45" s="4">
        <v>77.010000000000005</v>
      </c>
      <c r="C45" s="4">
        <v>6.984</v>
      </c>
      <c r="D45" s="4">
        <v>6.5</v>
      </c>
      <c r="E45" s="4">
        <v>1022</v>
      </c>
      <c r="F45" s="4">
        <v>2.7330000000000001</v>
      </c>
    </row>
    <row r="46" spans="1:6">
      <c r="A46" s="7">
        <v>41114.487951388888</v>
      </c>
      <c r="B46" s="4">
        <v>77.02</v>
      </c>
      <c r="C46" s="4">
        <v>6.9870000000000001</v>
      </c>
      <c r="D46" s="4">
        <v>6.5</v>
      </c>
      <c r="E46" s="4">
        <v>1023</v>
      </c>
      <c r="F46" s="4">
        <v>2.7589999999999999</v>
      </c>
    </row>
    <row r="47" spans="1:6">
      <c r="A47" s="7">
        <v>41114.487997685188</v>
      </c>
      <c r="B47" s="4">
        <v>77.02</v>
      </c>
      <c r="C47" s="4">
        <v>6.9889999999999999</v>
      </c>
      <c r="D47" s="4">
        <v>6.51</v>
      </c>
      <c r="E47" s="4">
        <v>1023</v>
      </c>
      <c r="F47" s="4">
        <v>2.7330000000000001</v>
      </c>
    </row>
    <row r="48" spans="1:6">
      <c r="A48" s="7">
        <v>41114.488043981481</v>
      </c>
      <c r="B48" s="4">
        <v>77.03</v>
      </c>
      <c r="C48" s="4">
        <v>6.9909999999999997</v>
      </c>
      <c r="D48" s="4">
        <v>6.51</v>
      </c>
      <c r="E48" s="4">
        <v>1023</v>
      </c>
      <c r="F48" s="4">
        <v>2.7330000000000001</v>
      </c>
    </row>
    <row r="49" spans="1:6">
      <c r="A49" s="7">
        <v>41114.48809027778</v>
      </c>
      <c r="B49" s="4">
        <v>77.010000000000005</v>
      </c>
      <c r="C49" s="4">
        <v>6.9770000000000003</v>
      </c>
      <c r="D49" s="4">
        <v>6.52</v>
      </c>
      <c r="E49" s="4">
        <v>1023</v>
      </c>
      <c r="F49" s="4">
        <v>2.7330000000000001</v>
      </c>
    </row>
    <row r="50" spans="1:6">
      <c r="A50" s="7">
        <v>41114.488136574073</v>
      </c>
      <c r="B50" s="4">
        <v>77.010000000000005</v>
      </c>
      <c r="C50" s="4">
        <v>6.9950000000000001</v>
      </c>
      <c r="D50" s="4">
        <v>6.53</v>
      </c>
      <c r="E50" s="4">
        <v>1024</v>
      </c>
      <c r="F50" s="4">
        <v>2.7330000000000001</v>
      </c>
    </row>
    <row r="51" spans="1:6">
      <c r="A51" s="7">
        <v>41114.490405092591</v>
      </c>
      <c r="B51" s="4">
        <v>79.72</v>
      </c>
      <c r="C51" s="4">
        <v>0.61599999999999999</v>
      </c>
      <c r="D51" s="4">
        <v>7.79</v>
      </c>
      <c r="E51" s="4">
        <v>1017</v>
      </c>
      <c r="F51" s="4">
        <v>2.7330000000000001</v>
      </c>
    </row>
    <row r="52" spans="1:6">
      <c r="A52" s="7">
        <v>41114.490451388891</v>
      </c>
      <c r="B52" s="4">
        <v>78.48</v>
      </c>
      <c r="C52" s="4">
        <v>3.0739999999999998</v>
      </c>
      <c r="D52" s="4">
        <v>7.8</v>
      </c>
      <c r="E52" s="4">
        <v>1016</v>
      </c>
      <c r="F52" s="4">
        <v>2.7330000000000001</v>
      </c>
    </row>
    <row r="53" spans="1:6">
      <c r="A53" s="7">
        <v>41114.490486111114</v>
      </c>
      <c r="B53" s="4">
        <v>78.44</v>
      </c>
      <c r="C53" s="4">
        <v>3.6850000000000001</v>
      </c>
      <c r="D53" s="4">
        <v>7.76</v>
      </c>
      <c r="E53" s="4">
        <v>1016</v>
      </c>
      <c r="F53" s="4">
        <v>2.7330000000000001</v>
      </c>
    </row>
    <row r="54" spans="1:6">
      <c r="A54" s="7">
        <v>41114.490532407406</v>
      </c>
      <c r="B54" s="4">
        <v>77.31</v>
      </c>
      <c r="C54" s="4">
        <v>5.2329999999999997</v>
      </c>
      <c r="D54" s="4">
        <v>7.68</v>
      </c>
      <c r="E54" s="4">
        <v>1022</v>
      </c>
      <c r="F54" s="4">
        <v>2.7330000000000001</v>
      </c>
    </row>
    <row r="55" spans="1:6">
      <c r="A55" s="7">
        <v>41114.490578703706</v>
      </c>
      <c r="B55" s="4">
        <v>77.239999999999995</v>
      </c>
      <c r="C55" s="4">
        <v>5.8730000000000002</v>
      </c>
      <c r="D55" s="4">
        <v>7.63</v>
      </c>
      <c r="E55" s="4">
        <v>1021</v>
      </c>
      <c r="F55" s="4">
        <v>2.7330000000000001</v>
      </c>
    </row>
    <row r="56" spans="1:6">
      <c r="A56" s="7">
        <v>41114.490624999999</v>
      </c>
      <c r="B56" s="4">
        <v>77.17</v>
      </c>
      <c r="C56" s="4">
        <v>5.9029999999999996</v>
      </c>
      <c r="D56" s="4">
        <v>6.82</v>
      </c>
      <c r="E56" s="4">
        <v>1022</v>
      </c>
      <c r="F56" s="4">
        <v>2.7330000000000001</v>
      </c>
    </row>
    <row r="57" spans="1:6">
      <c r="A57" s="7">
        <v>41114.490671296298</v>
      </c>
      <c r="B57" s="4">
        <v>77.150000000000006</v>
      </c>
      <c r="C57" s="4">
        <v>5.7380000000000004</v>
      </c>
      <c r="D57" s="4">
        <v>6.74</v>
      </c>
      <c r="E57" s="4">
        <v>1020</v>
      </c>
      <c r="F57" s="4">
        <v>2.7330000000000001</v>
      </c>
    </row>
    <row r="58" spans="1:6">
      <c r="A58" s="7">
        <v>41114.490717592591</v>
      </c>
      <c r="B58" s="4">
        <v>77.09</v>
      </c>
      <c r="C58" s="4">
        <v>5.859</v>
      </c>
      <c r="D58" s="4">
        <v>6.66</v>
      </c>
      <c r="E58" s="4">
        <v>1023</v>
      </c>
      <c r="F58" s="4">
        <v>2.7330000000000001</v>
      </c>
    </row>
    <row r="59" spans="1:6">
      <c r="A59" s="7">
        <v>41114.490763888891</v>
      </c>
      <c r="B59" s="4">
        <v>77.12</v>
      </c>
      <c r="C59" s="4">
        <v>5.8650000000000002</v>
      </c>
      <c r="D59" s="4">
        <v>6.66</v>
      </c>
      <c r="E59" s="4">
        <v>1023</v>
      </c>
      <c r="F59" s="4">
        <v>2.7330000000000001</v>
      </c>
    </row>
    <row r="60" spans="1:6">
      <c r="A60" s="7">
        <v>41114.490810185183</v>
      </c>
      <c r="B60" s="4">
        <v>77.13</v>
      </c>
      <c r="C60" s="4">
        <v>5.8710000000000004</v>
      </c>
      <c r="D60" s="4">
        <v>6.7</v>
      </c>
      <c r="E60" s="4">
        <v>1022</v>
      </c>
      <c r="F60" s="4">
        <v>2.7330000000000001</v>
      </c>
    </row>
    <row r="61" spans="1:6">
      <c r="A61" s="7">
        <v>41114.490856481483</v>
      </c>
      <c r="B61" s="4">
        <v>77.14</v>
      </c>
      <c r="C61" s="4">
        <v>5.8940000000000001</v>
      </c>
      <c r="D61" s="4">
        <v>6.66</v>
      </c>
      <c r="E61" s="4">
        <v>1024</v>
      </c>
      <c r="F61" s="4">
        <v>2.7330000000000001</v>
      </c>
    </row>
    <row r="62" spans="1:6">
      <c r="A62" s="7">
        <v>41114.490902777776</v>
      </c>
      <c r="B62" s="4">
        <v>77.14</v>
      </c>
      <c r="C62" s="4">
        <v>5.9</v>
      </c>
      <c r="D62" s="4">
        <v>6.67</v>
      </c>
      <c r="E62" s="4">
        <v>1023</v>
      </c>
      <c r="F62" s="4">
        <v>2.7330000000000001</v>
      </c>
    </row>
    <row r="63" spans="1:6">
      <c r="A63" s="7">
        <v>41114.490949074076</v>
      </c>
      <c r="B63" s="4">
        <v>77.11</v>
      </c>
      <c r="C63" s="4">
        <v>5.9050000000000002</v>
      </c>
      <c r="D63" s="4">
        <v>6.68</v>
      </c>
      <c r="E63" s="4">
        <v>1025</v>
      </c>
      <c r="F63" s="4">
        <v>2.7330000000000001</v>
      </c>
    </row>
    <row r="64" spans="1:6">
      <c r="A64" s="7">
        <v>41114.490995370368</v>
      </c>
      <c r="B64" s="4">
        <v>77.11</v>
      </c>
      <c r="C64" s="4">
        <v>5.91</v>
      </c>
      <c r="D64" s="4">
        <v>6.68</v>
      </c>
      <c r="E64" s="4">
        <v>1024</v>
      </c>
      <c r="F64" s="4">
        <v>2.7330000000000001</v>
      </c>
    </row>
    <row r="65" spans="1:6">
      <c r="A65" s="7">
        <v>41114.491041666668</v>
      </c>
      <c r="B65" s="4">
        <v>77.099999999999994</v>
      </c>
      <c r="C65" s="4">
        <v>5.8979999999999997</v>
      </c>
      <c r="D65" s="4">
        <v>6.69</v>
      </c>
      <c r="E65" s="4">
        <v>1024</v>
      </c>
      <c r="F65" s="4">
        <v>2.7330000000000001</v>
      </c>
    </row>
    <row r="66" spans="1:6">
      <c r="A66" s="7">
        <v>41114.491087962961</v>
      </c>
      <c r="B66" s="4">
        <v>77.099999999999994</v>
      </c>
      <c r="C66" s="4">
        <v>5.9020000000000001</v>
      </c>
      <c r="D66" s="4">
        <v>6.71</v>
      </c>
      <c r="E66" s="4">
        <v>1024</v>
      </c>
      <c r="F66" s="4">
        <v>2.7330000000000001</v>
      </c>
    </row>
    <row r="67" spans="1:6">
      <c r="A67" s="7">
        <v>41114.491122685184</v>
      </c>
      <c r="B67" s="4">
        <v>77.11</v>
      </c>
      <c r="C67" s="4">
        <v>5.9059999999999997</v>
      </c>
      <c r="D67" s="4">
        <v>6.72</v>
      </c>
      <c r="E67" s="4">
        <v>1024</v>
      </c>
      <c r="F67" s="4">
        <v>2.7330000000000001</v>
      </c>
    </row>
    <row r="68" spans="1:6">
      <c r="A68" s="7">
        <v>41114.491168981483</v>
      </c>
      <c r="B68" s="4">
        <v>77.099999999999994</v>
      </c>
      <c r="C68" s="4">
        <v>5.9089999999999998</v>
      </c>
      <c r="D68" s="4">
        <v>6.73</v>
      </c>
      <c r="E68" s="4">
        <v>1024</v>
      </c>
      <c r="F68" s="4">
        <v>2.7330000000000001</v>
      </c>
    </row>
    <row r="69" spans="1:6">
      <c r="A69" s="7">
        <v>41114.491215277776</v>
      </c>
      <c r="B69" s="4">
        <v>77.099999999999994</v>
      </c>
      <c r="C69" s="4">
        <v>5.9119999999999999</v>
      </c>
      <c r="D69" s="4">
        <v>6.73</v>
      </c>
      <c r="E69" s="4">
        <v>1025</v>
      </c>
      <c r="F69" s="4">
        <v>2.7330000000000001</v>
      </c>
    </row>
    <row r="70" spans="1:6">
      <c r="A70" s="7">
        <v>41114.491261574076</v>
      </c>
      <c r="B70" s="4">
        <v>77.099999999999994</v>
      </c>
      <c r="C70" s="4">
        <v>5.915</v>
      </c>
      <c r="D70" s="4">
        <v>6.74</v>
      </c>
      <c r="E70" s="4">
        <v>1025</v>
      </c>
      <c r="F70" s="4">
        <v>2.7589999999999999</v>
      </c>
    </row>
    <row r="71" spans="1:6">
      <c r="A71" s="7">
        <v>41114.491307870368</v>
      </c>
      <c r="B71" s="4">
        <v>77.11</v>
      </c>
      <c r="C71" s="4">
        <v>5.9</v>
      </c>
      <c r="D71" s="4">
        <v>6.75</v>
      </c>
      <c r="E71" s="4">
        <v>1024</v>
      </c>
      <c r="F71" s="4">
        <v>2.7330000000000001</v>
      </c>
    </row>
    <row r="72" spans="1:6">
      <c r="A72" s="7">
        <v>41114.491354166668</v>
      </c>
      <c r="B72" s="4">
        <v>77.11</v>
      </c>
      <c r="C72" s="4">
        <v>5.9020000000000001</v>
      </c>
      <c r="D72" s="4">
        <v>6.75</v>
      </c>
      <c r="E72" s="4">
        <v>1024</v>
      </c>
      <c r="F72" s="4">
        <v>2.7330000000000001</v>
      </c>
    </row>
    <row r="73" spans="1:6">
      <c r="A73" s="7">
        <v>41114.491400462961</v>
      </c>
      <c r="B73" s="4">
        <v>77.11</v>
      </c>
      <c r="C73" s="4">
        <v>5.9039999999999999</v>
      </c>
      <c r="D73" s="4">
        <v>6.76</v>
      </c>
      <c r="E73" s="4">
        <v>1024</v>
      </c>
      <c r="F73" s="4">
        <v>2.7330000000000001</v>
      </c>
    </row>
    <row r="74" spans="1:6">
      <c r="A74" s="7">
        <v>41114.491446759261</v>
      </c>
      <c r="B74" s="4">
        <v>77.09</v>
      </c>
      <c r="C74" s="4">
        <v>5.923</v>
      </c>
      <c r="D74" s="4">
        <v>6.78</v>
      </c>
      <c r="E74" s="4">
        <v>1025</v>
      </c>
      <c r="F74" s="4">
        <v>2.7330000000000001</v>
      </c>
    </row>
    <row r="75" spans="1:6">
      <c r="A75" s="7">
        <v>41114.491493055553</v>
      </c>
      <c r="B75" s="4">
        <v>77.069999999999993</v>
      </c>
      <c r="C75" s="4">
        <v>5.907</v>
      </c>
      <c r="D75" s="4">
        <v>6.78</v>
      </c>
      <c r="E75" s="4">
        <v>1025</v>
      </c>
      <c r="F75" s="4">
        <v>2.7330000000000001</v>
      </c>
    </row>
    <row r="76" spans="1:6">
      <c r="A76" s="7">
        <v>41114.491539351853</v>
      </c>
      <c r="B76" s="4">
        <v>77.06</v>
      </c>
      <c r="C76" s="4">
        <v>5.91</v>
      </c>
      <c r="D76" s="4">
        <v>6.79</v>
      </c>
      <c r="E76" s="4">
        <v>1023</v>
      </c>
      <c r="F76" s="4">
        <v>2.7330000000000001</v>
      </c>
    </row>
    <row r="77" spans="1:6">
      <c r="A77" s="7">
        <v>41114.491585648146</v>
      </c>
      <c r="B77" s="4">
        <v>77.06</v>
      </c>
      <c r="C77" s="4">
        <v>5.9109999999999996</v>
      </c>
      <c r="D77" s="4">
        <v>6.79</v>
      </c>
      <c r="E77" s="4">
        <v>1022</v>
      </c>
      <c r="F77" s="4">
        <v>2.7589999999999999</v>
      </c>
    </row>
    <row r="78" spans="1:6">
      <c r="A78" s="7">
        <v>41114.491631944446</v>
      </c>
      <c r="B78" s="4">
        <v>77.08</v>
      </c>
      <c r="C78" s="4">
        <v>5.8959999999999999</v>
      </c>
      <c r="D78" s="4">
        <v>6.8</v>
      </c>
      <c r="E78" s="4">
        <v>1020</v>
      </c>
      <c r="F78" s="4">
        <v>2.7330000000000001</v>
      </c>
    </row>
    <row r="79" spans="1:6">
      <c r="A79" s="7">
        <v>41114.491678240738</v>
      </c>
      <c r="B79" s="4">
        <v>77.08</v>
      </c>
      <c r="C79" s="4">
        <v>5.9139999999999997</v>
      </c>
      <c r="D79" s="4">
        <v>6.8</v>
      </c>
      <c r="E79" s="4">
        <v>1020</v>
      </c>
      <c r="F79" s="4">
        <v>2.7330000000000001</v>
      </c>
    </row>
    <row r="80" spans="1:6">
      <c r="A80" s="7">
        <v>41114.491712962961</v>
      </c>
      <c r="B80" s="4">
        <v>77.09</v>
      </c>
      <c r="C80" s="4">
        <v>5.915</v>
      </c>
      <c r="D80" s="4">
        <v>6.81</v>
      </c>
      <c r="E80" s="4">
        <v>1020</v>
      </c>
      <c r="F80" s="4">
        <v>2.7330000000000001</v>
      </c>
    </row>
    <row r="81" spans="1:6">
      <c r="A81" s="7">
        <v>41114.491759259261</v>
      </c>
      <c r="B81" s="4">
        <v>77.09</v>
      </c>
      <c r="C81" s="4">
        <v>5.9169999999999998</v>
      </c>
      <c r="D81" s="4">
        <v>6.82</v>
      </c>
      <c r="E81" s="4">
        <v>1020</v>
      </c>
      <c r="F81" s="4">
        <v>2.7589999999999999</v>
      </c>
    </row>
    <row r="82" spans="1:6">
      <c r="A82" s="7">
        <v>41114.491805555554</v>
      </c>
      <c r="B82" s="4">
        <v>77.08</v>
      </c>
      <c r="C82" s="4">
        <v>5.9169999999999998</v>
      </c>
      <c r="D82" s="4">
        <v>6.83</v>
      </c>
      <c r="E82" s="4">
        <v>1019</v>
      </c>
      <c r="F82" s="4">
        <v>2.7330000000000001</v>
      </c>
    </row>
    <row r="83" spans="1:6">
      <c r="A83" s="7">
        <v>41114.491851851853</v>
      </c>
      <c r="B83" s="4">
        <v>77.11</v>
      </c>
      <c r="C83" s="4">
        <v>5.9009999999999998</v>
      </c>
      <c r="D83" s="4">
        <v>6.83</v>
      </c>
      <c r="E83" s="4">
        <v>1019</v>
      </c>
      <c r="F83" s="4">
        <v>2.7589999999999999</v>
      </c>
    </row>
    <row r="84" spans="1:6">
      <c r="A84" s="7">
        <v>41114.491898148146</v>
      </c>
      <c r="B84" s="4">
        <v>77.150000000000006</v>
      </c>
      <c r="C84" s="4">
        <v>5.9029999999999996</v>
      </c>
      <c r="D84" s="4">
        <v>6.83</v>
      </c>
      <c r="E84" s="4">
        <v>1019</v>
      </c>
      <c r="F84" s="4">
        <v>2.7330000000000001</v>
      </c>
    </row>
    <row r="85" spans="1:6">
      <c r="A85" s="7">
        <v>41114.491944444446</v>
      </c>
      <c r="B85" s="4">
        <v>77.150000000000006</v>
      </c>
      <c r="C85" s="4">
        <v>5.9039999999999999</v>
      </c>
      <c r="D85" s="4">
        <v>6.83</v>
      </c>
      <c r="E85" s="4">
        <v>1019</v>
      </c>
      <c r="F85" s="4">
        <v>2.7330000000000001</v>
      </c>
    </row>
    <row r="86" spans="1:6">
      <c r="A86" s="7">
        <v>41114.491990740738</v>
      </c>
      <c r="B86" s="4">
        <v>77.150000000000006</v>
      </c>
      <c r="C86" s="4">
        <v>5.9050000000000002</v>
      </c>
      <c r="D86" s="4">
        <v>6.84</v>
      </c>
      <c r="E86" s="4">
        <v>1019</v>
      </c>
      <c r="F86" s="4">
        <v>2.7330000000000001</v>
      </c>
    </row>
    <row r="87" spans="1:6">
      <c r="A87" s="7">
        <v>41114.492037037038</v>
      </c>
      <c r="B87" s="4">
        <v>77.150000000000006</v>
      </c>
      <c r="C87" s="4">
        <v>5.9050000000000002</v>
      </c>
      <c r="D87" s="4">
        <v>6.84</v>
      </c>
      <c r="E87" s="4">
        <v>1019</v>
      </c>
      <c r="F87" s="4">
        <v>2.7330000000000001</v>
      </c>
    </row>
    <row r="88" spans="1:6">
      <c r="A88" s="7">
        <v>41114.492083333331</v>
      </c>
      <c r="B88" s="4">
        <v>77.150000000000006</v>
      </c>
      <c r="C88" s="4">
        <v>5.9050000000000002</v>
      </c>
      <c r="D88" s="4">
        <v>6.85</v>
      </c>
      <c r="E88" s="4">
        <v>1019</v>
      </c>
      <c r="F88" s="4">
        <v>2.7330000000000001</v>
      </c>
    </row>
    <row r="89" spans="1:6">
      <c r="A89" s="7">
        <v>41114.492129629631</v>
      </c>
      <c r="B89" s="4">
        <v>77.16</v>
      </c>
      <c r="C89" s="4">
        <v>5.923</v>
      </c>
      <c r="D89" s="4">
        <v>6.85</v>
      </c>
      <c r="E89" s="4">
        <v>1019</v>
      </c>
      <c r="F89" s="4">
        <v>2.7330000000000001</v>
      </c>
    </row>
    <row r="90" spans="1:6">
      <c r="A90" s="7">
        <v>41114.492175925923</v>
      </c>
      <c r="B90" s="4">
        <v>77.16</v>
      </c>
      <c r="C90" s="4">
        <v>5.9059999999999997</v>
      </c>
      <c r="D90" s="4">
        <v>6.86</v>
      </c>
      <c r="E90" s="4">
        <v>1019</v>
      </c>
      <c r="F90" s="4">
        <v>2.7330000000000001</v>
      </c>
    </row>
    <row r="91" spans="1:6">
      <c r="A91" s="7">
        <v>41114.492222222223</v>
      </c>
      <c r="B91" s="4">
        <v>77.17</v>
      </c>
      <c r="C91" s="4">
        <v>5.9059999999999997</v>
      </c>
      <c r="D91" s="4">
        <v>6.86</v>
      </c>
      <c r="E91" s="4">
        <v>1018</v>
      </c>
      <c r="F91" s="4">
        <v>2.7330000000000001</v>
      </c>
    </row>
    <row r="92" spans="1:6">
      <c r="A92" s="7">
        <v>41114.492268518516</v>
      </c>
      <c r="B92" s="4">
        <v>77.150000000000006</v>
      </c>
      <c r="C92" s="4">
        <v>5.9219999999999997</v>
      </c>
      <c r="D92" s="4">
        <v>6.87</v>
      </c>
      <c r="E92" s="4">
        <v>1019</v>
      </c>
      <c r="F92" s="4">
        <v>2.7330000000000001</v>
      </c>
    </row>
    <row r="93" spans="1:6">
      <c r="A93" s="7">
        <v>41114.492303240739</v>
      </c>
      <c r="B93" s="4">
        <v>77.14</v>
      </c>
      <c r="C93" s="4">
        <v>5.9059999999999997</v>
      </c>
      <c r="D93" s="4">
        <v>6.87</v>
      </c>
      <c r="E93" s="4">
        <v>1025</v>
      </c>
      <c r="F93" s="4">
        <v>2.7330000000000001</v>
      </c>
    </row>
    <row r="94" spans="1:6">
      <c r="A94" s="7">
        <v>41114.492349537039</v>
      </c>
      <c r="B94" s="4">
        <v>77.150000000000006</v>
      </c>
      <c r="C94" s="4">
        <v>5.9059999999999997</v>
      </c>
      <c r="D94" s="4">
        <v>6.87</v>
      </c>
      <c r="E94" s="4">
        <v>1025</v>
      </c>
      <c r="F94" s="4">
        <v>2.7330000000000001</v>
      </c>
    </row>
    <row r="95" spans="1:6">
      <c r="A95" s="7">
        <v>41114.492395833331</v>
      </c>
      <c r="B95" s="4">
        <v>77.150000000000006</v>
      </c>
      <c r="C95" s="4">
        <v>5.923</v>
      </c>
      <c r="D95" s="4">
        <v>6.88</v>
      </c>
      <c r="E95" s="4">
        <v>1026</v>
      </c>
      <c r="F95" s="4">
        <v>2.7330000000000001</v>
      </c>
    </row>
    <row r="96" spans="1:6">
      <c r="A96" s="7">
        <v>41114.492442129631</v>
      </c>
      <c r="B96" s="4">
        <v>77.150000000000006</v>
      </c>
      <c r="C96" s="4">
        <v>5.9059999999999997</v>
      </c>
      <c r="D96" s="4">
        <v>6.88</v>
      </c>
      <c r="E96" s="4">
        <v>1026</v>
      </c>
      <c r="F96" s="4">
        <v>2.7330000000000001</v>
      </c>
    </row>
    <row r="97" spans="1:6">
      <c r="A97" s="7">
        <v>41114.492488425924</v>
      </c>
      <c r="B97" s="4">
        <v>77.13</v>
      </c>
      <c r="C97" s="4">
        <v>5.9219999999999997</v>
      </c>
      <c r="D97" s="4">
        <v>6.89</v>
      </c>
      <c r="E97" s="4">
        <v>1026</v>
      </c>
      <c r="F97" s="4">
        <v>2.7330000000000001</v>
      </c>
    </row>
    <row r="98" spans="1:6">
      <c r="A98" s="7">
        <v>41114.492534722223</v>
      </c>
      <c r="B98" s="4">
        <v>77.13</v>
      </c>
      <c r="C98" s="4">
        <v>5.9219999999999997</v>
      </c>
      <c r="D98" s="4">
        <v>6.89</v>
      </c>
      <c r="E98" s="4">
        <v>1027</v>
      </c>
      <c r="F98" s="4">
        <v>2.7330000000000001</v>
      </c>
    </row>
    <row r="99" spans="1:6">
      <c r="A99" s="7">
        <v>41114.492581018516</v>
      </c>
      <c r="B99" s="4">
        <v>77.17</v>
      </c>
      <c r="C99" s="4">
        <v>5.9219999999999997</v>
      </c>
      <c r="D99" s="4">
        <v>6.89</v>
      </c>
      <c r="E99" s="4">
        <v>1027</v>
      </c>
      <c r="F99" s="4">
        <v>2.7330000000000001</v>
      </c>
    </row>
    <row r="100" spans="1:6">
      <c r="A100" s="7">
        <v>41114.492627314816</v>
      </c>
      <c r="B100" s="4">
        <v>77.209999999999994</v>
      </c>
      <c r="C100" s="4">
        <v>5.9219999999999997</v>
      </c>
      <c r="D100" s="4">
        <v>6.89</v>
      </c>
      <c r="E100" s="4">
        <v>1026</v>
      </c>
      <c r="F100" s="4">
        <v>2.7330000000000001</v>
      </c>
    </row>
    <row r="101" spans="1:6">
      <c r="A101" s="7">
        <v>41114.492673611108</v>
      </c>
      <c r="B101" s="4">
        <v>77.239999999999995</v>
      </c>
      <c r="C101" s="4">
        <v>5.9219999999999997</v>
      </c>
      <c r="D101" s="4">
        <v>6.9</v>
      </c>
      <c r="E101" s="4">
        <v>1026</v>
      </c>
      <c r="F101" s="4">
        <v>2.7330000000000001</v>
      </c>
    </row>
    <row r="102" spans="1:6">
      <c r="A102" s="7">
        <v>41114.492719907408</v>
      </c>
      <c r="B102" s="4">
        <v>77.25</v>
      </c>
      <c r="C102" s="4">
        <v>5.9059999999999997</v>
      </c>
      <c r="D102" s="4">
        <v>6.9</v>
      </c>
      <c r="E102" s="4">
        <v>1026</v>
      </c>
      <c r="F102" s="4">
        <v>2.7330000000000001</v>
      </c>
    </row>
    <row r="103" spans="1:6">
      <c r="A103" s="7">
        <v>41114.492766203701</v>
      </c>
      <c r="B103" s="4">
        <v>77.25</v>
      </c>
      <c r="C103" s="4">
        <v>5.9219999999999997</v>
      </c>
      <c r="D103" s="4">
        <v>6.91</v>
      </c>
      <c r="E103" s="4">
        <v>1026</v>
      </c>
      <c r="F103" s="4">
        <v>2.7330000000000001</v>
      </c>
    </row>
    <row r="104" spans="1:6">
      <c r="A104" s="7">
        <v>41114.492812500001</v>
      </c>
      <c r="B104" s="4">
        <v>77.25</v>
      </c>
      <c r="C104" s="4">
        <v>5.9219999999999997</v>
      </c>
      <c r="D104" s="4">
        <v>6.91</v>
      </c>
      <c r="E104" s="4">
        <v>1026</v>
      </c>
      <c r="F104" s="4">
        <v>2.7330000000000001</v>
      </c>
    </row>
    <row r="105" spans="1:6">
      <c r="A105" s="7">
        <v>41114.492858796293</v>
      </c>
      <c r="B105" s="4">
        <v>77.239999999999995</v>
      </c>
      <c r="C105" s="4">
        <v>5.9210000000000003</v>
      </c>
      <c r="D105" s="4">
        <v>6.91</v>
      </c>
      <c r="E105" s="4">
        <v>1026</v>
      </c>
      <c r="F105" s="4">
        <v>2.7330000000000001</v>
      </c>
    </row>
    <row r="106" spans="1:6">
      <c r="A106" s="7">
        <v>41114.492905092593</v>
      </c>
      <c r="B106" s="4">
        <v>77.25</v>
      </c>
      <c r="C106" s="4">
        <v>5.9210000000000003</v>
      </c>
      <c r="D106" s="4">
        <v>6.92</v>
      </c>
      <c r="E106" s="4">
        <v>1026</v>
      </c>
      <c r="F106" s="4">
        <v>2.7330000000000001</v>
      </c>
    </row>
    <row r="107" spans="1:6">
      <c r="A107" s="7">
        <v>41114.492939814816</v>
      </c>
      <c r="B107" s="4">
        <v>77.28</v>
      </c>
      <c r="C107" s="4">
        <v>5.92</v>
      </c>
      <c r="D107" s="4">
        <v>6.92</v>
      </c>
      <c r="E107" s="4">
        <v>1026</v>
      </c>
      <c r="F107" s="4">
        <v>2.7330000000000001</v>
      </c>
    </row>
    <row r="108" spans="1:6">
      <c r="A108" s="7">
        <v>41114.492986111109</v>
      </c>
      <c r="B108" s="4">
        <v>77.27</v>
      </c>
      <c r="C108" s="4">
        <v>5.92</v>
      </c>
      <c r="D108" s="4">
        <v>6.92</v>
      </c>
      <c r="E108" s="4">
        <v>1026</v>
      </c>
      <c r="F108" s="4">
        <v>2.7330000000000001</v>
      </c>
    </row>
    <row r="109" spans="1:6">
      <c r="A109" s="7">
        <v>41114.493032407408</v>
      </c>
      <c r="B109" s="4">
        <v>77.260000000000005</v>
      </c>
      <c r="C109" s="4">
        <v>5.9189999999999996</v>
      </c>
      <c r="D109" s="4">
        <v>6.93</v>
      </c>
      <c r="E109" s="4">
        <v>1026</v>
      </c>
      <c r="F109" s="4">
        <v>2.7330000000000001</v>
      </c>
    </row>
    <row r="110" spans="1:6">
      <c r="A110" s="7">
        <v>41114.493078703701</v>
      </c>
      <c r="B110" s="4">
        <v>77.25</v>
      </c>
      <c r="C110" s="4">
        <v>5.9189999999999996</v>
      </c>
      <c r="D110" s="4">
        <v>6.93</v>
      </c>
      <c r="E110" s="4">
        <v>1026</v>
      </c>
      <c r="F110" s="4">
        <v>2.7589999999999999</v>
      </c>
    </row>
    <row r="111" spans="1:6">
      <c r="A111" s="7">
        <v>41114.493125000001</v>
      </c>
      <c r="B111" s="4">
        <v>77.23</v>
      </c>
      <c r="C111" s="4">
        <v>5.9180000000000001</v>
      </c>
      <c r="D111" s="4">
        <v>6.93</v>
      </c>
      <c r="E111" s="4">
        <v>1026</v>
      </c>
      <c r="F111" s="4">
        <v>2.7330000000000001</v>
      </c>
    </row>
    <row r="112" spans="1:6">
      <c r="A112" s="7">
        <v>41114.493171296293</v>
      </c>
      <c r="B112" s="4">
        <v>77.239999999999995</v>
      </c>
      <c r="C112" s="4">
        <v>5.9180000000000001</v>
      </c>
      <c r="D112" s="4">
        <v>6.93</v>
      </c>
      <c r="E112" s="4">
        <v>1027</v>
      </c>
      <c r="F112" s="4">
        <v>2.7330000000000001</v>
      </c>
    </row>
    <row r="113" spans="1:6">
      <c r="A113" s="7">
        <v>41114.493217592593</v>
      </c>
      <c r="B113" s="4">
        <v>77.34</v>
      </c>
      <c r="C113" s="4">
        <v>5.9340000000000002</v>
      </c>
      <c r="D113" s="4">
        <v>6.93</v>
      </c>
      <c r="E113" s="4">
        <v>1026</v>
      </c>
      <c r="F113" s="4">
        <v>2.7330000000000001</v>
      </c>
    </row>
    <row r="114" spans="1:6">
      <c r="A114" s="7">
        <v>41114.493263888886</v>
      </c>
      <c r="B114" s="4">
        <v>77.37</v>
      </c>
      <c r="C114" s="4">
        <v>5.9169999999999998</v>
      </c>
      <c r="D114" s="4">
        <v>6.94</v>
      </c>
      <c r="E114" s="4">
        <v>1026</v>
      </c>
      <c r="F114" s="4">
        <v>2.7330000000000001</v>
      </c>
    </row>
    <row r="115" spans="1:6">
      <c r="A115" s="7">
        <v>41114.493310185186</v>
      </c>
      <c r="B115" s="4">
        <v>77.37</v>
      </c>
      <c r="C115" s="4">
        <v>5.9169999999999998</v>
      </c>
      <c r="D115" s="4">
        <v>6.96</v>
      </c>
      <c r="E115" s="4">
        <v>1021</v>
      </c>
      <c r="F115" s="4">
        <v>2.7330000000000001</v>
      </c>
    </row>
    <row r="116" spans="1:6">
      <c r="A116" s="7">
        <v>41114.493356481478</v>
      </c>
      <c r="B116" s="4">
        <v>77.209999999999994</v>
      </c>
      <c r="C116" s="4">
        <v>6.0490000000000004</v>
      </c>
      <c r="D116" s="4">
        <v>6.95</v>
      </c>
      <c r="E116" s="4">
        <v>1022</v>
      </c>
      <c r="F116" s="4">
        <v>2.7330000000000001</v>
      </c>
    </row>
    <row r="117" spans="1:6">
      <c r="A117" s="7">
        <v>41114.493402777778</v>
      </c>
      <c r="B117" s="4">
        <v>77.33</v>
      </c>
      <c r="C117" s="4">
        <v>4.3170000000000002</v>
      </c>
      <c r="D117" s="4">
        <v>6.99</v>
      </c>
      <c r="E117" s="4">
        <v>1025</v>
      </c>
      <c r="F117" s="4">
        <v>2.7069999999999999</v>
      </c>
    </row>
    <row r="118" spans="1:6">
      <c r="A118" s="7">
        <v>41114.493449074071</v>
      </c>
      <c r="B118" s="4">
        <v>77.819999999999993</v>
      </c>
      <c r="C118" s="4">
        <v>3.85</v>
      </c>
      <c r="D118" s="4">
        <v>7.02</v>
      </c>
      <c r="E118" s="4">
        <v>1021</v>
      </c>
      <c r="F118" s="4">
        <v>2.7330000000000001</v>
      </c>
    </row>
    <row r="119" spans="1:6">
      <c r="A119" s="7">
        <v>41114.493495370371</v>
      </c>
      <c r="B119" s="4">
        <v>77.53</v>
      </c>
      <c r="C119" s="4">
        <v>4.3310000000000004</v>
      </c>
      <c r="D119" s="4">
        <v>7.04</v>
      </c>
      <c r="E119" s="4">
        <v>1021</v>
      </c>
      <c r="F119" s="4">
        <v>2.7330000000000001</v>
      </c>
    </row>
    <row r="120" spans="1:6">
      <c r="A120" s="7">
        <v>41114.496388888889</v>
      </c>
      <c r="B120" s="4">
        <v>76.98</v>
      </c>
      <c r="C120" s="4">
        <v>7.2380000000000004</v>
      </c>
      <c r="D120" s="4">
        <v>6.93</v>
      </c>
      <c r="E120" s="4">
        <v>1023</v>
      </c>
      <c r="F120" s="4">
        <v>2.7330000000000001</v>
      </c>
    </row>
    <row r="121" spans="1:6">
      <c r="A121" s="7">
        <v>41114.496435185189</v>
      </c>
      <c r="B121" s="4">
        <v>76.98</v>
      </c>
      <c r="C121" s="4">
        <v>7.2220000000000004</v>
      </c>
      <c r="D121" s="4">
        <v>6.92</v>
      </c>
      <c r="E121" s="4">
        <v>1023</v>
      </c>
      <c r="F121" s="4">
        <v>2.7330000000000001</v>
      </c>
    </row>
    <row r="122" spans="1:6">
      <c r="A122" s="7">
        <v>41114.496481481481</v>
      </c>
      <c r="B122" s="4">
        <v>76.98</v>
      </c>
      <c r="C122" s="4">
        <v>7.2729999999999997</v>
      </c>
      <c r="D122" s="4">
        <v>6.92</v>
      </c>
      <c r="E122" s="4">
        <v>1022</v>
      </c>
      <c r="F122" s="4">
        <v>2.7589999999999999</v>
      </c>
    </row>
    <row r="123" spans="1:6">
      <c r="A123" s="7">
        <v>41114.496527777781</v>
      </c>
      <c r="B123" s="4">
        <v>76.97</v>
      </c>
      <c r="C123" s="4">
        <v>7.157</v>
      </c>
      <c r="D123" s="4">
        <v>6.92</v>
      </c>
      <c r="E123" s="4">
        <v>1023</v>
      </c>
      <c r="F123" s="4">
        <v>2.7330000000000001</v>
      </c>
    </row>
    <row r="124" spans="1:6">
      <c r="A124" s="7">
        <v>41114.496574074074</v>
      </c>
      <c r="B124" s="4">
        <v>76.989999999999995</v>
      </c>
      <c r="C124" s="4">
        <v>6.2919999999999998</v>
      </c>
      <c r="D124" s="4">
        <v>6.95</v>
      </c>
      <c r="E124" s="4">
        <v>1023</v>
      </c>
      <c r="F124" s="4">
        <v>2.7330000000000001</v>
      </c>
    </row>
    <row r="125" spans="1:6">
      <c r="A125" s="7">
        <v>41114.496620370373</v>
      </c>
      <c r="B125" s="4">
        <v>77.040000000000006</v>
      </c>
      <c r="C125" s="4">
        <v>5.444</v>
      </c>
      <c r="D125" s="4">
        <v>6.97</v>
      </c>
      <c r="E125" s="4">
        <v>1023</v>
      </c>
      <c r="F125" s="4">
        <v>2.7330000000000001</v>
      </c>
    </row>
    <row r="126" spans="1:6">
      <c r="A126" s="7">
        <v>41114.496666666666</v>
      </c>
      <c r="B126" s="4">
        <v>77.22</v>
      </c>
      <c r="C126" s="4">
        <v>4.6630000000000003</v>
      </c>
      <c r="D126" s="4">
        <v>6.99</v>
      </c>
      <c r="E126" s="4">
        <v>1023</v>
      </c>
      <c r="F126" s="4">
        <v>2.7330000000000001</v>
      </c>
    </row>
    <row r="127" spans="1:6">
      <c r="A127" s="7">
        <v>41114.496712962966</v>
      </c>
      <c r="B127" s="4">
        <v>77.78</v>
      </c>
      <c r="C127" s="4">
        <v>3.5630000000000002</v>
      </c>
      <c r="D127" s="4">
        <v>7.02</v>
      </c>
      <c r="E127" s="4">
        <v>1023</v>
      </c>
      <c r="F127" s="4">
        <v>2.7330000000000001</v>
      </c>
    </row>
    <row r="128" spans="1:6">
      <c r="A128" s="7">
        <v>41114.496759259258</v>
      </c>
      <c r="B128" s="4">
        <v>78.069999999999993</v>
      </c>
      <c r="C128" s="4">
        <v>2.2949999999999999</v>
      </c>
      <c r="D128" s="4">
        <v>7.05</v>
      </c>
      <c r="E128" s="4">
        <v>1024</v>
      </c>
      <c r="F128" s="4">
        <v>2.7330000000000001</v>
      </c>
    </row>
    <row r="129" spans="1:6">
      <c r="A129" s="7">
        <v>41114.496793981481</v>
      </c>
      <c r="B129" s="4">
        <v>78.709999999999994</v>
      </c>
      <c r="C129" s="4">
        <v>2.2730000000000001</v>
      </c>
      <c r="D129" s="4">
        <v>7.07</v>
      </c>
      <c r="E129" s="4">
        <v>1020</v>
      </c>
      <c r="F129" s="4">
        <v>2.7330000000000001</v>
      </c>
    </row>
    <row r="130" spans="1:6">
      <c r="A130" s="7">
        <v>41114.496840277781</v>
      </c>
      <c r="B130" s="4">
        <v>78.75</v>
      </c>
      <c r="C130" s="4">
        <v>1.1140000000000001</v>
      </c>
      <c r="D130" s="4">
        <v>7.07</v>
      </c>
      <c r="E130" s="4">
        <v>1023</v>
      </c>
      <c r="F130" s="4">
        <v>2.7330000000000001</v>
      </c>
    </row>
    <row r="131" spans="1:6">
      <c r="A131" s="7">
        <v>41114.496886574074</v>
      </c>
      <c r="B131" s="4">
        <v>79.17</v>
      </c>
      <c r="C131" s="4">
        <v>1.1020000000000001</v>
      </c>
      <c r="D131" s="4">
        <v>7.09</v>
      </c>
      <c r="E131" s="4">
        <v>1019</v>
      </c>
      <c r="F131" s="4">
        <v>2.7330000000000001</v>
      </c>
    </row>
    <row r="132" spans="1:6">
      <c r="A132" s="7">
        <v>41114.496932870374</v>
      </c>
      <c r="B132" s="4">
        <v>79.19</v>
      </c>
      <c r="C132" s="4">
        <v>0.93700000000000006</v>
      </c>
      <c r="D132" s="4">
        <v>7.11</v>
      </c>
      <c r="E132" s="4">
        <v>1019</v>
      </c>
      <c r="F132" s="4">
        <v>2.7330000000000001</v>
      </c>
    </row>
    <row r="133" spans="1:6">
      <c r="A133" s="7">
        <v>41114.496979166666</v>
      </c>
      <c r="B133" s="4">
        <v>79.42</v>
      </c>
      <c r="C133" s="4">
        <v>0.438</v>
      </c>
      <c r="D133" s="4">
        <v>7.14</v>
      </c>
      <c r="E133" s="4">
        <v>1018</v>
      </c>
      <c r="F133" s="4">
        <v>2.7330000000000001</v>
      </c>
    </row>
    <row r="134" spans="1:6">
      <c r="A134" s="15">
        <v>41114.497025462966</v>
      </c>
      <c r="B134" s="13">
        <v>79.48</v>
      </c>
      <c r="C134" s="13">
        <v>-7.9000000000000001E-2</v>
      </c>
      <c r="D134" s="13">
        <v>7.13</v>
      </c>
      <c r="E134" s="13">
        <v>1.992</v>
      </c>
      <c r="F134" s="13">
        <v>2.7330000000000001</v>
      </c>
    </row>
    <row r="135" spans="1:6">
      <c r="A135" s="15">
        <v>41114.497071759259</v>
      </c>
      <c r="B135" s="13">
        <v>78.69</v>
      </c>
      <c r="C135" s="13">
        <v>-0.113</v>
      </c>
      <c r="D135" s="13">
        <v>6.99</v>
      </c>
      <c r="E135" s="13">
        <v>1.264</v>
      </c>
      <c r="F135" s="13">
        <v>2.7330000000000001</v>
      </c>
    </row>
    <row r="136" spans="1:6">
      <c r="A136" s="15">
        <v>41114.497118055559</v>
      </c>
      <c r="B136" s="13">
        <v>77.989999999999995</v>
      </c>
      <c r="C136" s="13">
        <v>-0.128</v>
      </c>
      <c r="D136" s="13">
        <v>6.91</v>
      </c>
      <c r="E136" s="13">
        <v>1.274</v>
      </c>
      <c r="F136" s="13">
        <v>2.7330000000000001</v>
      </c>
    </row>
    <row r="137" spans="1:6">
      <c r="A137" s="7"/>
    </row>
    <row r="138" spans="1:6">
      <c r="A138" s="7"/>
    </row>
    <row r="139" spans="1:6">
      <c r="A139" s="4" t="s">
        <v>273</v>
      </c>
    </row>
    <row r="140" spans="1:6">
      <c r="A140" s="7">
        <v>41114.533587962964</v>
      </c>
      <c r="B140" s="4">
        <v>82.37</v>
      </c>
      <c r="C140" s="4">
        <v>0.14299999999999999</v>
      </c>
      <c r="D140" s="4">
        <v>8.33</v>
      </c>
      <c r="E140" s="4">
        <v>1044</v>
      </c>
      <c r="F140" s="4">
        <v>2.7589999999999999</v>
      </c>
    </row>
    <row r="141" spans="1:6">
      <c r="A141" s="7">
        <v>41114.533634259256</v>
      </c>
      <c r="B141" s="4">
        <v>81.819999999999993</v>
      </c>
      <c r="C141" s="4">
        <v>0.80100000000000005</v>
      </c>
      <c r="D141" s="4">
        <v>8.3000000000000007</v>
      </c>
      <c r="E141" s="4">
        <v>1029</v>
      </c>
      <c r="F141" s="4">
        <v>2.7589999999999999</v>
      </c>
    </row>
    <row r="142" spans="1:6">
      <c r="A142" s="7">
        <v>41114.533680555556</v>
      </c>
      <c r="B142" s="4">
        <v>79.14</v>
      </c>
      <c r="C142" s="4">
        <v>1.91</v>
      </c>
      <c r="D142" s="4">
        <v>8.24</v>
      </c>
      <c r="E142" s="4">
        <v>1029</v>
      </c>
      <c r="F142" s="4">
        <v>2.7589999999999999</v>
      </c>
    </row>
    <row r="143" spans="1:6">
      <c r="A143" s="7">
        <v>41114.533726851849</v>
      </c>
      <c r="B143" s="4">
        <v>77.98</v>
      </c>
      <c r="C143" s="4">
        <v>2.4980000000000002</v>
      </c>
      <c r="D143" s="4">
        <v>8.18</v>
      </c>
      <c r="E143" s="4">
        <v>1029</v>
      </c>
      <c r="F143" s="4">
        <v>2.7850000000000001</v>
      </c>
    </row>
    <row r="144" spans="1:6">
      <c r="A144" s="7">
        <v>41114.533773148149</v>
      </c>
      <c r="B144" s="4">
        <v>76.75</v>
      </c>
      <c r="C144" s="4">
        <v>2.899</v>
      </c>
      <c r="D144" s="4">
        <v>8.1199999999999992</v>
      </c>
      <c r="E144" s="4">
        <v>1038</v>
      </c>
      <c r="F144" s="4">
        <v>2.7589999999999999</v>
      </c>
    </row>
    <row r="145" spans="1:6">
      <c r="A145" s="7">
        <v>41114.533819444441</v>
      </c>
      <c r="B145" s="4">
        <v>76.63</v>
      </c>
      <c r="C145" s="4">
        <v>4.2969999999999997</v>
      </c>
      <c r="D145" s="4">
        <v>8.1300000000000008</v>
      </c>
      <c r="E145" s="4">
        <v>1037</v>
      </c>
      <c r="F145" s="4">
        <v>2.7589999999999999</v>
      </c>
    </row>
    <row r="146" spans="1:6">
      <c r="A146" s="7">
        <v>41114.533865740741</v>
      </c>
      <c r="B146" s="4">
        <v>76.61</v>
      </c>
      <c r="C146" s="4">
        <v>4.5570000000000004</v>
      </c>
      <c r="D146" s="4">
        <v>6.64</v>
      </c>
      <c r="E146" s="4">
        <v>1036</v>
      </c>
      <c r="F146" s="4">
        <v>2.7589999999999999</v>
      </c>
    </row>
    <row r="147" spans="1:6">
      <c r="A147" s="7">
        <v>41114.533900462964</v>
      </c>
      <c r="B147" s="4">
        <v>76.569999999999993</v>
      </c>
      <c r="C147" s="4">
        <v>4.6159999999999997</v>
      </c>
      <c r="D147" s="4">
        <v>5.85</v>
      </c>
      <c r="E147" s="4">
        <v>1015</v>
      </c>
      <c r="F147" s="4">
        <v>2.7589999999999999</v>
      </c>
    </row>
    <row r="148" spans="1:6">
      <c r="A148" s="7">
        <v>41114.533946759257</v>
      </c>
      <c r="B148" s="4">
        <v>76.62</v>
      </c>
      <c r="C148" s="4">
        <v>4.6550000000000002</v>
      </c>
      <c r="D148" s="4">
        <v>5.82</v>
      </c>
      <c r="E148" s="4">
        <v>1001</v>
      </c>
      <c r="F148" s="4">
        <v>2.7589999999999999</v>
      </c>
    </row>
    <row r="149" spans="1:6">
      <c r="A149" s="7">
        <v>41114.533993055556</v>
      </c>
      <c r="B149" s="4">
        <v>76.680000000000007</v>
      </c>
      <c r="C149" s="4">
        <v>4.6840000000000002</v>
      </c>
      <c r="D149" s="4">
        <v>5.82</v>
      </c>
      <c r="E149" s="4">
        <v>1000</v>
      </c>
      <c r="F149" s="4">
        <v>2.7589999999999999</v>
      </c>
    </row>
    <row r="150" spans="1:6">
      <c r="A150" s="7">
        <v>41114.534039351849</v>
      </c>
      <c r="B150" s="4">
        <v>76.73</v>
      </c>
      <c r="C150" s="4">
        <v>4.7409999999999997</v>
      </c>
      <c r="D150" s="4">
        <v>5.83</v>
      </c>
      <c r="E150" s="4">
        <v>1000</v>
      </c>
      <c r="F150" s="4">
        <v>2.7589999999999999</v>
      </c>
    </row>
    <row r="151" spans="1:6">
      <c r="A151" s="7">
        <v>41114.534085648149</v>
      </c>
      <c r="B151" s="4">
        <v>76.77</v>
      </c>
      <c r="C151" s="4">
        <v>4.76</v>
      </c>
      <c r="D151" s="4">
        <v>5.84</v>
      </c>
      <c r="E151" s="4">
        <v>999.5</v>
      </c>
      <c r="F151" s="4">
        <v>2.7589999999999999</v>
      </c>
    </row>
    <row r="152" spans="1:6">
      <c r="A152" s="7">
        <v>41114.534131944441</v>
      </c>
      <c r="B152" s="4">
        <v>76.819999999999993</v>
      </c>
      <c r="C152" s="4">
        <v>4.7889999999999997</v>
      </c>
      <c r="D152" s="4">
        <v>5.86</v>
      </c>
      <c r="E152" s="4">
        <v>998.6</v>
      </c>
      <c r="F152" s="4">
        <v>2.7589999999999999</v>
      </c>
    </row>
    <row r="153" spans="1:6">
      <c r="A153" s="7">
        <v>41114.534178240741</v>
      </c>
      <c r="B153" s="4">
        <v>76.849999999999994</v>
      </c>
      <c r="C153" s="4">
        <v>4.8170000000000002</v>
      </c>
      <c r="D153" s="4">
        <v>5.87</v>
      </c>
      <c r="E153" s="4">
        <v>998.7</v>
      </c>
      <c r="F153" s="4">
        <v>2.7589999999999999</v>
      </c>
    </row>
    <row r="154" spans="1:6">
      <c r="A154" s="7">
        <v>41114.534224537034</v>
      </c>
      <c r="B154" s="4">
        <v>76.88</v>
      </c>
      <c r="C154" s="4">
        <v>4.8250000000000002</v>
      </c>
      <c r="D154" s="4">
        <v>5.89</v>
      </c>
      <c r="E154" s="4">
        <v>998.1</v>
      </c>
      <c r="F154" s="4">
        <v>2.7589999999999999</v>
      </c>
    </row>
    <row r="155" spans="1:6">
      <c r="A155" s="7">
        <v>41114.534270833334</v>
      </c>
      <c r="B155" s="4">
        <v>76.91</v>
      </c>
      <c r="C155" s="4">
        <v>4.8470000000000004</v>
      </c>
      <c r="D155" s="4">
        <v>5.91</v>
      </c>
      <c r="E155" s="4">
        <v>997.8</v>
      </c>
      <c r="F155" s="4">
        <v>2.7589999999999999</v>
      </c>
    </row>
    <row r="156" spans="1:6">
      <c r="A156" s="7">
        <v>41114.534317129626</v>
      </c>
      <c r="B156" s="4">
        <v>76.930000000000007</v>
      </c>
      <c r="C156" s="4">
        <v>4.867</v>
      </c>
      <c r="D156" s="4">
        <v>5.93</v>
      </c>
      <c r="E156" s="4">
        <v>997.5</v>
      </c>
      <c r="F156" s="4">
        <v>2.7589999999999999</v>
      </c>
    </row>
    <row r="157" spans="1:6">
      <c r="A157" s="7">
        <v>41114.534363425926</v>
      </c>
      <c r="B157" s="4">
        <v>76.97</v>
      </c>
      <c r="C157" s="4">
        <v>4.8860000000000001</v>
      </c>
      <c r="D157" s="4">
        <v>5.95</v>
      </c>
      <c r="E157" s="4">
        <v>997.4</v>
      </c>
      <c r="F157" s="4">
        <v>2.7589999999999999</v>
      </c>
    </row>
    <row r="158" spans="1:6">
      <c r="A158" s="7">
        <v>41114.534409722219</v>
      </c>
      <c r="B158" s="4">
        <v>76.98</v>
      </c>
      <c r="C158" s="4">
        <v>4.8860000000000001</v>
      </c>
      <c r="D158" s="4">
        <v>5.97</v>
      </c>
      <c r="E158" s="4">
        <v>997.3</v>
      </c>
      <c r="F158" s="4">
        <v>2.7589999999999999</v>
      </c>
    </row>
    <row r="159" spans="1:6">
      <c r="A159" s="7">
        <v>41114.534456018519</v>
      </c>
      <c r="B159" s="4">
        <v>76.989999999999995</v>
      </c>
      <c r="C159" s="4">
        <v>4.9020000000000001</v>
      </c>
      <c r="D159" s="4">
        <v>5.99</v>
      </c>
      <c r="E159" s="4">
        <v>997.2</v>
      </c>
      <c r="F159" s="4">
        <v>2.7589999999999999</v>
      </c>
    </row>
    <row r="160" spans="1:6">
      <c r="A160" s="7">
        <v>41114.534502314818</v>
      </c>
      <c r="B160" s="4">
        <v>77.010000000000005</v>
      </c>
      <c r="C160" s="4">
        <v>4.9000000000000004</v>
      </c>
      <c r="D160" s="4">
        <v>6</v>
      </c>
      <c r="E160" s="4">
        <v>996.9</v>
      </c>
      <c r="F160" s="4">
        <v>2.7589999999999999</v>
      </c>
    </row>
    <row r="161" spans="1:6">
      <c r="A161" s="7">
        <v>41114.534548611111</v>
      </c>
      <c r="B161" s="4">
        <v>77.03</v>
      </c>
      <c r="C161" s="4">
        <v>4.8970000000000002</v>
      </c>
      <c r="D161" s="4">
        <v>6.01</v>
      </c>
      <c r="E161" s="4">
        <v>996.7</v>
      </c>
      <c r="F161" s="4">
        <v>2.7589999999999999</v>
      </c>
    </row>
    <row r="162" spans="1:6">
      <c r="A162" s="7">
        <v>41114.534594907411</v>
      </c>
      <c r="B162" s="4">
        <v>77.040000000000006</v>
      </c>
      <c r="C162" s="4">
        <v>4.9109999999999996</v>
      </c>
      <c r="D162" s="4">
        <v>6.03</v>
      </c>
      <c r="E162" s="4">
        <v>996.3</v>
      </c>
      <c r="F162" s="4">
        <v>2.7850000000000001</v>
      </c>
    </row>
    <row r="163" spans="1:6">
      <c r="A163" s="7">
        <v>41114.534641203703</v>
      </c>
      <c r="B163" s="4">
        <v>77.05</v>
      </c>
      <c r="C163" s="4">
        <v>4.9219999999999997</v>
      </c>
      <c r="D163" s="4">
        <v>6.04</v>
      </c>
      <c r="E163" s="4">
        <v>996.5</v>
      </c>
      <c r="F163" s="4">
        <v>2.7589999999999999</v>
      </c>
    </row>
    <row r="164" spans="1:6">
      <c r="A164" s="7">
        <v>41114.534675925926</v>
      </c>
      <c r="B164" s="4">
        <v>77.06</v>
      </c>
      <c r="C164" s="4">
        <v>4.9169999999999998</v>
      </c>
      <c r="D164" s="4">
        <v>6.06</v>
      </c>
      <c r="E164" s="4">
        <v>996.4</v>
      </c>
      <c r="F164" s="4">
        <v>2.7589999999999999</v>
      </c>
    </row>
    <row r="165" spans="1:6">
      <c r="A165" s="7">
        <v>41114.534722222219</v>
      </c>
      <c r="B165" s="4">
        <v>77.069999999999993</v>
      </c>
      <c r="C165" s="4">
        <v>4.9260000000000002</v>
      </c>
      <c r="D165" s="4">
        <v>6.07</v>
      </c>
      <c r="E165" s="4">
        <v>996.1</v>
      </c>
      <c r="F165" s="4">
        <v>2.7589999999999999</v>
      </c>
    </row>
    <row r="166" spans="1:6">
      <c r="A166" s="7">
        <v>41114.534768518519</v>
      </c>
      <c r="B166" s="4">
        <v>77.069999999999993</v>
      </c>
      <c r="C166" s="4">
        <v>4.9370000000000003</v>
      </c>
      <c r="D166" s="4">
        <v>6.09</v>
      </c>
      <c r="E166" s="4">
        <v>996</v>
      </c>
      <c r="F166" s="4">
        <v>2.7589999999999999</v>
      </c>
    </row>
    <row r="167" spans="1:6">
      <c r="A167" s="7">
        <v>41114.534814814811</v>
      </c>
      <c r="B167" s="4">
        <v>77.08</v>
      </c>
      <c r="C167" s="4">
        <v>4.9459999999999997</v>
      </c>
      <c r="D167" s="4">
        <v>6.1</v>
      </c>
      <c r="E167" s="4">
        <v>995.6</v>
      </c>
      <c r="F167" s="4">
        <v>2.7589999999999999</v>
      </c>
    </row>
    <row r="168" spans="1:6">
      <c r="A168" s="7">
        <v>41114.534861111111</v>
      </c>
      <c r="B168" s="4">
        <v>77.099999999999994</v>
      </c>
      <c r="C168" s="4">
        <v>4.9379999999999997</v>
      </c>
      <c r="D168" s="4">
        <v>6.12</v>
      </c>
      <c r="E168" s="4">
        <v>996</v>
      </c>
      <c r="F168" s="4">
        <v>2.7589999999999999</v>
      </c>
    </row>
    <row r="169" spans="1:6">
      <c r="A169" s="7">
        <v>41114.534907407404</v>
      </c>
      <c r="B169" s="4">
        <v>77.09</v>
      </c>
      <c r="C169" s="4">
        <v>4.9459999999999997</v>
      </c>
      <c r="D169" s="4">
        <v>6.13</v>
      </c>
      <c r="E169" s="4">
        <v>995.8</v>
      </c>
      <c r="F169" s="4">
        <v>2.7589999999999999</v>
      </c>
    </row>
    <row r="170" spans="1:6">
      <c r="A170" s="7">
        <v>41114.534953703704</v>
      </c>
      <c r="B170" s="4">
        <v>77.099999999999994</v>
      </c>
      <c r="C170" s="4">
        <v>4.9359999999999999</v>
      </c>
      <c r="D170" s="4">
        <v>6.15</v>
      </c>
      <c r="E170" s="4">
        <v>995.7</v>
      </c>
      <c r="F170" s="4">
        <v>2.7589999999999999</v>
      </c>
    </row>
    <row r="171" spans="1:6">
      <c r="A171" s="7">
        <v>41114.535000000003</v>
      </c>
      <c r="B171" s="4">
        <v>77.12</v>
      </c>
      <c r="C171" s="4">
        <v>4.944</v>
      </c>
      <c r="D171" s="4">
        <v>6.16</v>
      </c>
      <c r="E171" s="4">
        <v>995.6</v>
      </c>
      <c r="F171" s="4">
        <v>2.7589999999999999</v>
      </c>
    </row>
    <row r="172" spans="1:6">
      <c r="A172" s="7">
        <v>41114.535046296296</v>
      </c>
      <c r="B172" s="4">
        <v>77.12</v>
      </c>
      <c r="C172" s="4">
        <v>4.95</v>
      </c>
      <c r="D172" s="4">
        <v>6.17</v>
      </c>
      <c r="E172" s="4">
        <v>995.6</v>
      </c>
      <c r="F172" s="4">
        <v>2.7589999999999999</v>
      </c>
    </row>
    <row r="173" spans="1:6">
      <c r="A173" s="7">
        <v>41114.535092592596</v>
      </c>
      <c r="B173" s="4">
        <v>77.13</v>
      </c>
      <c r="C173" s="4">
        <v>4.9560000000000004</v>
      </c>
      <c r="D173" s="4">
        <v>6.19</v>
      </c>
      <c r="E173" s="4">
        <v>995.8</v>
      </c>
      <c r="F173" s="4">
        <v>2.7589999999999999</v>
      </c>
    </row>
    <row r="174" spans="1:6">
      <c r="A174" s="7">
        <v>41114.535138888888</v>
      </c>
      <c r="B174" s="4">
        <v>77.14</v>
      </c>
      <c r="C174" s="4">
        <v>4.9630000000000001</v>
      </c>
      <c r="D174" s="4">
        <v>6.2</v>
      </c>
      <c r="E174" s="4">
        <v>995.7</v>
      </c>
      <c r="F174" s="4">
        <v>2.7589999999999999</v>
      </c>
    </row>
    <row r="175" spans="1:6">
      <c r="A175" s="7">
        <v>41114.535185185188</v>
      </c>
      <c r="B175" s="4">
        <v>77.13</v>
      </c>
      <c r="C175" s="4">
        <v>4.952</v>
      </c>
      <c r="D175" s="4">
        <v>6.21</v>
      </c>
      <c r="E175" s="4">
        <v>995.4</v>
      </c>
      <c r="F175" s="4">
        <v>2.7589999999999999</v>
      </c>
    </row>
    <row r="176" spans="1:6">
      <c r="A176" s="7">
        <v>41114.535231481481</v>
      </c>
      <c r="B176" s="4">
        <v>77.13</v>
      </c>
      <c r="C176" s="4">
        <v>4.9400000000000004</v>
      </c>
      <c r="D176" s="4">
        <v>6.23</v>
      </c>
      <c r="E176" s="4">
        <v>995.7</v>
      </c>
      <c r="F176" s="4">
        <v>2.7589999999999999</v>
      </c>
    </row>
  </sheetData>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dimension ref="A1:K58"/>
  <sheetViews>
    <sheetView zoomScale="70" zoomScaleNormal="70" workbookViewId="0">
      <selection activeCell="C1" sqref="C1:K2"/>
    </sheetView>
  </sheetViews>
  <sheetFormatPr defaultRowHeight="15"/>
  <cols>
    <col min="1" max="4" width="15.5703125" style="4" customWidth="1"/>
    <col min="5" max="5" width="17.85546875" style="4" customWidth="1"/>
    <col min="6" max="6" width="19.28515625" style="4" customWidth="1"/>
    <col min="7" max="7" width="18.28515625" style="4" customWidth="1"/>
    <col min="8" max="8" width="10.7109375" style="4" customWidth="1"/>
    <col min="9" max="9" width="12" style="4" customWidth="1"/>
    <col min="10" max="10" width="17.28515625" style="4" customWidth="1"/>
    <col min="11" max="16384" width="9.140625" style="4"/>
  </cols>
  <sheetData>
    <row r="1" spans="1:11" ht="35.25" customHeight="1">
      <c r="A1" s="4" t="s">
        <v>101</v>
      </c>
      <c r="B1" s="4" t="s">
        <v>173</v>
      </c>
      <c r="C1" s="9" t="s">
        <v>237</v>
      </c>
      <c r="D1" s="9" t="s">
        <v>236</v>
      </c>
      <c r="E1" s="9" t="s">
        <v>228</v>
      </c>
      <c r="F1" s="9" t="s">
        <v>229</v>
      </c>
      <c r="G1" s="9" t="s">
        <v>230</v>
      </c>
      <c r="H1" s="9" t="s">
        <v>242</v>
      </c>
      <c r="I1" s="9" t="s">
        <v>243</v>
      </c>
      <c r="J1" s="9" t="s">
        <v>231</v>
      </c>
      <c r="K1" s="9" t="s">
        <v>232</v>
      </c>
    </row>
    <row r="2" spans="1:11">
      <c r="A2" s="4" t="s">
        <v>103</v>
      </c>
      <c r="B2" s="7">
        <v>41110.60869212963</v>
      </c>
      <c r="C2" s="5">
        <v>41110</v>
      </c>
      <c r="D2" s="14">
        <v>0.6086921296296296</v>
      </c>
      <c r="E2" s="4">
        <f>MAX(B8:B58)-MIN(B8:B58)</f>
        <v>0.26999999999999602</v>
      </c>
      <c r="F2" s="4">
        <f>MAX(C8:C58)-MIN(C8:C58)</f>
        <v>2.7770000000000001</v>
      </c>
      <c r="G2" s="4">
        <f>MAX(E8:E58)-MIN(E8:E58)</f>
        <v>51</v>
      </c>
      <c r="H2" s="4">
        <f>MAX(B8:B58)</f>
        <v>82.44</v>
      </c>
      <c r="I2" s="4">
        <f>MIN(B8:B58)</f>
        <v>82.17</v>
      </c>
      <c r="J2" s="13"/>
    </row>
    <row r="3" spans="1:11">
      <c r="A3" s="4" t="s">
        <v>146</v>
      </c>
      <c r="B3" s="7">
        <v>41110.60869212963</v>
      </c>
    </row>
    <row r="4" spans="1:11">
      <c r="A4" s="4" t="s">
        <v>104</v>
      </c>
      <c r="B4" s="7">
        <v>41110.60869212963</v>
      </c>
    </row>
    <row r="7" spans="1:11">
      <c r="A7" s="4" t="s">
        <v>145</v>
      </c>
      <c r="B7" s="4" t="s">
        <v>144</v>
      </c>
      <c r="C7" s="4" t="s">
        <v>143</v>
      </c>
      <c r="D7" s="4" t="s">
        <v>124</v>
      </c>
      <c r="E7" s="4" t="s">
        <v>142</v>
      </c>
      <c r="F7" s="4" t="s">
        <v>141</v>
      </c>
    </row>
    <row r="8" spans="1:11">
      <c r="A8" s="7">
        <v>41110.608946759261</v>
      </c>
      <c r="B8" s="4">
        <v>82.43</v>
      </c>
      <c r="C8" s="4">
        <v>0.312</v>
      </c>
      <c r="D8" s="4">
        <v>8.4700000000000006</v>
      </c>
      <c r="E8" s="4">
        <v>1051</v>
      </c>
      <c r="F8" s="4">
        <v>2.6549999999999998</v>
      </c>
    </row>
    <row r="9" spans="1:11">
      <c r="A9" s="7">
        <v>41110.608993055554</v>
      </c>
      <c r="B9" s="4">
        <v>82.4</v>
      </c>
      <c r="C9" s="4">
        <v>1.6319999999999999</v>
      </c>
      <c r="D9" s="4">
        <v>8.49</v>
      </c>
      <c r="E9" s="4">
        <v>1050</v>
      </c>
      <c r="F9" s="4">
        <v>2.6549999999999998</v>
      </c>
    </row>
    <row r="10" spans="1:11">
      <c r="A10" s="7">
        <v>41110.609039351853</v>
      </c>
      <c r="B10" s="4">
        <v>82.34</v>
      </c>
      <c r="C10" s="4">
        <v>1.9370000000000001</v>
      </c>
      <c r="D10" s="4">
        <v>8.51</v>
      </c>
      <c r="E10" s="4">
        <v>1051</v>
      </c>
      <c r="F10" s="4">
        <v>2.629</v>
      </c>
    </row>
    <row r="11" spans="1:11">
      <c r="A11" s="7">
        <v>41110.609085648146</v>
      </c>
      <c r="B11" s="4">
        <v>82.35</v>
      </c>
      <c r="C11" s="4">
        <v>1.744</v>
      </c>
      <c r="D11" s="4">
        <v>8.5299999999999994</v>
      </c>
      <c r="E11" s="4">
        <v>1051</v>
      </c>
      <c r="F11" s="4">
        <v>2.629</v>
      </c>
    </row>
    <row r="12" spans="1:11">
      <c r="A12" s="7">
        <v>41110.609131944446</v>
      </c>
      <c r="B12" s="4">
        <v>82.35</v>
      </c>
      <c r="C12" s="4">
        <v>1.835</v>
      </c>
      <c r="D12" s="4">
        <v>8.5299999999999994</v>
      </c>
      <c r="E12" s="4">
        <v>1051</v>
      </c>
      <c r="F12" s="4">
        <v>2.629</v>
      </c>
    </row>
    <row r="13" spans="1:11">
      <c r="A13" s="7">
        <v>41110.609178240738</v>
      </c>
      <c r="B13" s="4">
        <v>82.36</v>
      </c>
      <c r="C13" s="4">
        <v>2.3450000000000002</v>
      </c>
      <c r="D13" s="4">
        <v>8.56</v>
      </c>
      <c r="E13" s="4">
        <v>1054</v>
      </c>
      <c r="F13" s="4">
        <v>2.6030000000000002</v>
      </c>
    </row>
    <row r="14" spans="1:11">
      <c r="A14" s="7">
        <v>41110.609224537038</v>
      </c>
      <c r="B14" s="4">
        <v>82.37</v>
      </c>
      <c r="C14" s="4">
        <v>2.3420000000000001</v>
      </c>
      <c r="D14" s="4">
        <v>8.58</v>
      </c>
      <c r="E14" s="4">
        <v>1053</v>
      </c>
      <c r="F14" s="4">
        <v>2.629</v>
      </c>
    </row>
    <row r="15" spans="1:11">
      <c r="A15" s="7">
        <v>41110.609270833331</v>
      </c>
      <c r="B15" s="4">
        <v>82.38</v>
      </c>
      <c r="C15" s="4">
        <v>2.3919999999999999</v>
      </c>
      <c r="D15" s="4">
        <v>8.59</v>
      </c>
      <c r="E15" s="4">
        <v>1053</v>
      </c>
      <c r="F15" s="4">
        <v>2.6030000000000002</v>
      </c>
    </row>
    <row r="16" spans="1:11">
      <c r="A16" s="7">
        <v>41110.609317129631</v>
      </c>
      <c r="B16" s="4">
        <v>82.36</v>
      </c>
      <c r="C16" s="4">
        <v>2.41</v>
      </c>
      <c r="D16" s="4">
        <v>8.59</v>
      </c>
      <c r="E16" s="4">
        <v>1054</v>
      </c>
      <c r="F16" s="4">
        <v>2.629</v>
      </c>
    </row>
    <row r="17" spans="1:6">
      <c r="A17" s="7">
        <v>41110.609363425923</v>
      </c>
      <c r="B17" s="4">
        <v>82.36</v>
      </c>
      <c r="C17" s="4">
        <v>1.897</v>
      </c>
      <c r="D17" s="4">
        <v>8.59</v>
      </c>
      <c r="E17" s="4">
        <v>1053</v>
      </c>
      <c r="F17" s="4">
        <v>2.629</v>
      </c>
    </row>
    <row r="18" spans="1:6">
      <c r="A18" s="7">
        <v>41110.609398148146</v>
      </c>
      <c r="B18" s="4">
        <v>82.38</v>
      </c>
      <c r="C18" s="4">
        <v>2.4009999999999998</v>
      </c>
      <c r="D18" s="4">
        <v>8.61</v>
      </c>
      <c r="E18" s="4">
        <v>1053</v>
      </c>
      <c r="F18" s="4">
        <v>2.6030000000000002</v>
      </c>
    </row>
    <row r="19" spans="1:6">
      <c r="A19" s="7">
        <v>41110.609444444446</v>
      </c>
      <c r="B19" s="4">
        <v>82.37</v>
      </c>
      <c r="C19" s="4">
        <v>2.407</v>
      </c>
      <c r="D19" s="4">
        <v>8.6199999999999992</v>
      </c>
      <c r="E19" s="4">
        <v>1053</v>
      </c>
      <c r="F19" s="4">
        <v>2.6030000000000002</v>
      </c>
    </row>
    <row r="20" spans="1:6">
      <c r="A20" s="7">
        <v>41110.609490740739</v>
      </c>
      <c r="B20" s="4">
        <v>82.37</v>
      </c>
      <c r="C20" s="4">
        <v>2.2639999999999998</v>
      </c>
      <c r="D20" s="4">
        <v>8.6300000000000008</v>
      </c>
      <c r="E20" s="4">
        <v>1052</v>
      </c>
      <c r="F20" s="4">
        <v>2.6030000000000002</v>
      </c>
    </row>
    <row r="21" spans="1:6">
      <c r="A21" s="7">
        <v>41110.609537037039</v>
      </c>
      <c r="B21" s="4">
        <v>82.36</v>
      </c>
      <c r="C21" s="4">
        <v>2.238</v>
      </c>
      <c r="D21" s="4">
        <v>8.64</v>
      </c>
      <c r="E21" s="4">
        <v>1054</v>
      </c>
      <c r="F21" s="4">
        <v>2.629</v>
      </c>
    </row>
    <row r="22" spans="1:6">
      <c r="A22" s="7">
        <v>41110.609583333331</v>
      </c>
      <c r="B22" s="4">
        <v>82.37</v>
      </c>
      <c r="C22" s="4">
        <v>2.081</v>
      </c>
      <c r="D22" s="4">
        <v>8.43</v>
      </c>
      <c r="E22" s="4">
        <v>1036</v>
      </c>
      <c r="F22" s="4">
        <v>2.6549999999999998</v>
      </c>
    </row>
    <row r="23" spans="1:6">
      <c r="A23" s="7">
        <v>41110.609629629631</v>
      </c>
      <c r="B23" s="4">
        <v>82.36</v>
      </c>
      <c r="C23" s="4">
        <v>2.141</v>
      </c>
      <c r="D23" s="4">
        <v>8.3699999999999992</v>
      </c>
      <c r="E23" s="4">
        <v>1046</v>
      </c>
      <c r="F23" s="4">
        <v>2.629</v>
      </c>
    </row>
    <row r="24" spans="1:6">
      <c r="A24" s="7">
        <v>41110.609675925924</v>
      </c>
      <c r="B24" s="4">
        <v>82.36</v>
      </c>
      <c r="C24" s="4">
        <v>2.101</v>
      </c>
      <c r="D24" s="4">
        <v>8.41</v>
      </c>
      <c r="E24" s="4">
        <v>1017</v>
      </c>
      <c r="F24" s="4">
        <v>2.629</v>
      </c>
    </row>
    <row r="25" spans="1:6">
      <c r="A25" s="7">
        <v>41110.609722222223</v>
      </c>
      <c r="B25" s="4">
        <v>82.36</v>
      </c>
      <c r="C25" s="4">
        <v>2.1139999999999999</v>
      </c>
      <c r="D25" s="4">
        <v>8.4</v>
      </c>
      <c r="E25" s="4">
        <v>1042</v>
      </c>
      <c r="F25" s="4">
        <v>2.6549999999999998</v>
      </c>
    </row>
    <row r="26" spans="1:6">
      <c r="A26" s="7">
        <v>41110.609768518516</v>
      </c>
      <c r="B26" s="4">
        <v>82.34</v>
      </c>
      <c r="C26" s="4">
        <v>2.093</v>
      </c>
      <c r="D26" s="4">
        <v>8.39</v>
      </c>
      <c r="E26" s="4">
        <v>1047</v>
      </c>
      <c r="F26" s="4">
        <v>2.629</v>
      </c>
    </row>
    <row r="27" spans="1:6">
      <c r="A27" s="7">
        <v>41110.609814814816</v>
      </c>
      <c r="B27" s="4">
        <v>82.34</v>
      </c>
      <c r="C27" s="4">
        <v>2.14</v>
      </c>
      <c r="D27" s="4">
        <v>8.3699999999999992</v>
      </c>
      <c r="E27" s="4">
        <v>1052</v>
      </c>
      <c r="F27" s="4">
        <v>2.6549999999999998</v>
      </c>
    </row>
    <row r="28" spans="1:6">
      <c r="A28" s="7">
        <v>41110.609861111108</v>
      </c>
      <c r="B28" s="4">
        <v>82.37</v>
      </c>
      <c r="C28" s="4">
        <v>2.1539999999999999</v>
      </c>
      <c r="D28" s="4">
        <v>8.34</v>
      </c>
      <c r="E28" s="4">
        <v>1052</v>
      </c>
      <c r="F28" s="4">
        <v>2.6549999999999998</v>
      </c>
    </row>
    <row r="29" spans="1:6">
      <c r="A29" s="7">
        <v>41110.609907407408</v>
      </c>
      <c r="B29" s="4">
        <v>82.37</v>
      </c>
      <c r="C29" s="4">
        <v>2.1680000000000001</v>
      </c>
      <c r="D29" s="4">
        <v>8.35</v>
      </c>
      <c r="E29" s="4">
        <v>1050</v>
      </c>
      <c r="F29" s="4">
        <v>2.4990000000000001</v>
      </c>
    </row>
    <row r="30" spans="1:6">
      <c r="A30" s="7">
        <v>41110.609942129631</v>
      </c>
      <c r="B30" s="4">
        <v>82.38</v>
      </c>
      <c r="C30" s="4">
        <v>1.3839999999999999</v>
      </c>
      <c r="D30" s="4">
        <v>8.4700000000000006</v>
      </c>
      <c r="E30" s="4">
        <v>1052</v>
      </c>
      <c r="F30" s="4">
        <v>2.6030000000000002</v>
      </c>
    </row>
    <row r="31" spans="1:6">
      <c r="A31" s="7">
        <v>41110.609988425924</v>
      </c>
      <c r="B31" s="4">
        <v>82.37</v>
      </c>
      <c r="C31" s="4">
        <v>1.4810000000000001</v>
      </c>
      <c r="D31" s="4">
        <v>8.6</v>
      </c>
      <c r="E31" s="4">
        <v>1053</v>
      </c>
      <c r="F31" s="4">
        <v>2.6030000000000002</v>
      </c>
    </row>
    <row r="32" spans="1:6">
      <c r="A32" s="7">
        <v>41110.610034722224</v>
      </c>
      <c r="B32" s="4">
        <v>82.36</v>
      </c>
      <c r="C32" s="4">
        <v>0.997</v>
      </c>
      <c r="D32" s="4">
        <v>8.66</v>
      </c>
      <c r="E32" s="4">
        <v>1054</v>
      </c>
      <c r="F32" s="4">
        <v>2.629</v>
      </c>
    </row>
    <row r="33" spans="1:6">
      <c r="A33" s="7">
        <v>41110.610081018516</v>
      </c>
      <c r="B33" s="4">
        <v>82.4</v>
      </c>
      <c r="C33" s="4">
        <v>0.96099999999999997</v>
      </c>
      <c r="D33" s="4">
        <v>8.69</v>
      </c>
      <c r="E33" s="4">
        <v>1053</v>
      </c>
      <c r="F33" s="4">
        <v>2.629</v>
      </c>
    </row>
    <row r="34" spans="1:6">
      <c r="A34" s="7">
        <v>41110.610127314816</v>
      </c>
      <c r="B34" s="4">
        <v>82.4</v>
      </c>
      <c r="C34" s="4">
        <v>2.3559999999999999</v>
      </c>
      <c r="D34" s="4">
        <v>8.7200000000000006</v>
      </c>
      <c r="E34" s="4">
        <v>1010</v>
      </c>
      <c r="F34" s="4">
        <v>2.6030000000000002</v>
      </c>
    </row>
    <row r="35" spans="1:6">
      <c r="A35" s="7">
        <v>41110.610173611109</v>
      </c>
      <c r="B35" s="4">
        <v>82.34</v>
      </c>
      <c r="C35" s="4">
        <v>2.2879999999999998</v>
      </c>
      <c r="D35" s="4">
        <v>8.7100000000000009</v>
      </c>
      <c r="E35" s="4">
        <v>1042</v>
      </c>
      <c r="F35" s="4">
        <v>2.6030000000000002</v>
      </c>
    </row>
    <row r="36" spans="1:6">
      <c r="A36" s="7">
        <v>41110.610219907408</v>
      </c>
      <c r="B36" s="4">
        <v>82.38</v>
      </c>
      <c r="C36" s="4">
        <v>2.2850000000000001</v>
      </c>
      <c r="D36" s="4">
        <v>8.6999999999999993</v>
      </c>
      <c r="E36" s="4">
        <v>1047</v>
      </c>
      <c r="F36" s="4">
        <v>2.629</v>
      </c>
    </row>
    <row r="37" spans="1:6">
      <c r="A37" s="7">
        <v>41110.610266203701</v>
      </c>
      <c r="B37" s="4">
        <v>82.35</v>
      </c>
      <c r="C37" s="4">
        <v>2.3839999999999999</v>
      </c>
      <c r="D37" s="4">
        <v>8.57</v>
      </c>
      <c r="E37" s="4">
        <v>1042</v>
      </c>
      <c r="F37" s="4">
        <v>2.629</v>
      </c>
    </row>
    <row r="38" spans="1:6">
      <c r="A38" s="7">
        <v>41110.610312500001</v>
      </c>
      <c r="B38" s="4">
        <v>82.36</v>
      </c>
      <c r="C38" s="4">
        <v>2.35</v>
      </c>
      <c r="D38" s="4">
        <v>8.4</v>
      </c>
      <c r="E38" s="4">
        <v>1047</v>
      </c>
      <c r="F38" s="4">
        <v>2.6030000000000002</v>
      </c>
    </row>
    <row r="39" spans="1:6">
      <c r="A39" s="7">
        <v>41110.610358796293</v>
      </c>
      <c r="B39" s="4">
        <v>82.38</v>
      </c>
      <c r="C39" s="4">
        <v>2.532</v>
      </c>
      <c r="D39" s="4">
        <v>8.49</v>
      </c>
      <c r="E39" s="4">
        <v>1061</v>
      </c>
      <c r="F39" s="4">
        <v>2.629</v>
      </c>
    </row>
    <row r="40" spans="1:6">
      <c r="A40" s="7">
        <v>41110.610393518517</v>
      </c>
      <c r="B40" s="4">
        <v>82.38</v>
      </c>
      <c r="C40" s="4">
        <v>2.5979999999999999</v>
      </c>
      <c r="D40" s="4">
        <v>8.4499999999999993</v>
      </c>
      <c r="E40" s="4">
        <v>1054</v>
      </c>
      <c r="F40" s="4">
        <v>2.6549999999999998</v>
      </c>
    </row>
    <row r="41" spans="1:6">
      <c r="A41" s="7">
        <v>41110.610439814816</v>
      </c>
      <c r="B41" s="4">
        <v>82.39</v>
      </c>
      <c r="C41" s="4">
        <v>2.5960000000000001</v>
      </c>
      <c r="D41" s="4">
        <v>8.4499999999999993</v>
      </c>
      <c r="E41" s="4">
        <v>1054</v>
      </c>
      <c r="F41" s="4">
        <v>2.5510000000000002</v>
      </c>
    </row>
    <row r="42" spans="1:6">
      <c r="A42" s="7">
        <v>41110.610486111109</v>
      </c>
      <c r="B42" s="4">
        <v>82.38</v>
      </c>
      <c r="C42" s="4">
        <v>2.5950000000000002</v>
      </c>
      <c r="D42" s="4">
        <v>8.43</v>
      </c>
      <c r="E42" s="4">
        <v>1055</v>
      </c>
      <c r="F42" s="4">
        <v>2.629</v>
      </c>
    </row>
    <row r="43" spans="1:6">
      <c r="A43" s="7">
        <v>41110.610532407409</v>
      </c>
      <c r="B43" s="4">
        <v>82.39</v>
      </c>
      <c r="C43" s="4">
        <v>2.5609999999999999</v>
      </c>
      <c r="D43" s="4">
        <v>8.43</v>
      </c>
      <c r="E43" s="4">
        <v>1050</v>
      </c>
      <c r="F43" s="4">
        <v>2.577</v>
      </c>
    </row>
    <row r="44" spans="1:6">
      <c r="A44" s="7">
        <v>41110.610578703701</v>
      </c>
      <c r="B44" s="4">
        <v>82.39</v>
      </c>
      <c r="C44" s="4">
        <v>1.5620000000000001</v>
      </c>
      <c r="D44" s="4">
        <v>8.58</v>
      </c>
      <c r="E44" s="4">
        <v>1053</v>
      </c>
      <c r="F44" s="4">
        <v>2.629</v>
      </c>
    </row>
    <row r="45" spans="1:6">
      <c r="A45" s="7">
        <v>41110.610625000001</v>
      </c>
      <c r="B45" s="4">
        <v>82.43</v>
      </c>
      <c r="C45" s="4">
        <v>2.992</v>
      </c>
      <c r="D45" s="4">
        <v>8.68</v>
      </c>
      <c r="E45" s="4">
        <v>1051</v>
      </c>
      <c r="F45" s="4">
        <v>2.629</v>
      </c>
    </row>
    <row r="46" spans="1:6">
      <c r="A46" s="7">
        <v>41110.610671296294</v>
      </c>
      <c r="B46" s="4">
        <v>82.39</v>
      </c>
      <c r="C46" s="4">
        <v>2.8759999999999999</v>
      </c>
      <c r="D46" s="4">
        <v>8.7200000000000006</v>
      </c>
      <c r="E46" s="4">
        <v>1053</v>
      </c>
      <c r="F46" s="4">
        <v>2.629</v>
      </c>
    </row>
    <row r="47" spans="1:6">
      <c r="A47" s="7">
        <v>41110.610717592594</v>
      </c>
      <c r="B47" s="4">
        <v>82.38</v>
      </c>
      <c r="C47" s="4">
        <v>2.9079999999999999</v>
      </c>
      <c r="D47" s="4">
        <v>8.73</v>
      </c>
      <c r="E47" s="4">
        <v>1053</v>
      </c>
      <c r="F47" s="4">
        <v>2.6549999999999998</v>
      </c>
    </row>
    <row r="48" spans="1:6">
      <c r="A48" s="7">
        <v>41110.610763888886</v>
      </c>
      <c r="B48" s="4">
        <v>82.39</v>
      </c>
      <c r="C48" s="4">
        <v>2.907</v>
      </c>
      <c r="D48" s="4">
        <v>8.74</v>
      </c>
      <c r="E48" s="4">
        <v>1053</v>
      </c>
      <c r="F48" s="4">
        <v>2.6549999999999998</v>
      </c>
    </row>
    <row r="49" spans="1:6">
      <c r="A49" s="7">
        <v>41110.610810185186</v>
      </c>
      <c r="B49" s="4">
        <v>82.33</v>
      </c>
      <c r="C49" s="4">
        <v>3.073</v>
      </c>
      <c r="D49" s="4">
        <v>8.7200000000000006</v>
      </c>
      <c r="E49" s="4">
        <v>1053</v>
      </c>
      <c r="F49" s="4">
        <v>2.629</v>
      </c>
    </row>
    <row r="50" spans="1:6">
      <c r="A50" s="7">
        <v>41110.610844907409</v>
      </c>
      <c r="B50" s="4">
        <v>82.24</v>
      </c>
      <c r="C50" s="4">
        <v>3.0720000000000001</v>
      </c>
      <c r="D50" s="4">
        <v>8.6199999999999992</v>
      </c>
      <c r="E50" s="4">
        <v>1053</v>
      </c>
      <c r="F50" s="4">
        <v>2.6549999999999998</v>
      </c>
    </row>
    <row r="51" spans="1:6">
      <c r="A51" s="7">
        <v>41110.610891203702</v>
      </c>
      <c r="B51" s="4">
        <v>82.17</v>
      </c>
      <c r="C51" s="4">
        <v>3.089</v>
      </c>
      <c r="D51" s="4">
        <v>8.5</v>
      </c>
      <c r="E51" s="4">
        <v>1056</v>
      </c>
      <c r="F51" s="4">
        <v>2.6549999999999998</v>
      </c>
    </row>
    <row r="52" spans="1:6">
      <c r="A52" s="7">
        <v>41110.610937500001</v>
      </c>
      <c r="B52" s="4">
        <v>82.37</v>
      </c>
      <c r="C52" s="4">
        <v>2.9380000000000002</v>
      </c>
      <c r="D52" s="4">
        <v>8.5299999999999994</v>
      </c>
      <c r="E52" s="4">
        <v>1053</v>
      </c>
      <c r="F52" s="4">
        <v>2.629</v>
      </c>
    </row>
    <row r="53" spans="1:6">
      <c r="A53" s="7">
        <v>41110.610983796294</v>
      </c>
      <c r="B53" s="4">
        <v>82.39</v>
      </c>
      <c r="C53" s="4">
        <v>2.9550000000000001</v>
      </c>
      <c r="D53" s="4">
        <v>8.6300000000000008</v>
      </c>
      <c r="E53" s="4">
        <v>1055</v>
      </c>
      <c r="F53" s="4">
        <v>2.6549999999999998</v>
      </c>
    </row>
    <row r="54" spans="1:6">
      <c r="A54" s="7">
        <v>41110.611030092594</v>
      </c>
      <c r="B54" s="4">
        <v>82.39</v>
      </c>
      <c r="C54" s="4">
        <v>2.9550000000000001</v>
      </c>
      <c r="D54" s="4">
        <v>8.49</v>
      </c>
      <c r="E54" s="4">
        <v>1052</v>
      </c>
      <c r="F54" s="4">
        <v>2.6549999999999998</v>
      </c>
    </row>
    <row r="55" spans="1:6">
      <c r="A55" s="7">
        <v>41110.611076388886</v>
      </c>
      <c r="B55" s="4">
        <v>82.44</v>
      </c>
      <c r="C55" s="4">
        <v>2.6709999999999998</v>
      </c>
      <c r="D55" s="4">
        <v>8.7200000000000006</v>
      </c>
      <c r="E55" s="4">
        <v>1053</v>
      </c>
      <c r="F55" s="4">
        <v>2.6030000000000002</v>
      </c>
    </row>
    <row r="56" spans="1:6">
      <c r="A56" s="7">
        <v>41110.611122685186</v>
      </c>
      <c r="B56" s="4">
        <v>82.36</v>
      </c>
      <c r="C56" s="4">
        <v>2.3039999999999998</v>
      </c>
      <c r="D56" s="4">
        <v>8.74</v>
      </c>
      <c r="E56" s="4">
        <v>1054</v>
      </c>
      <c r="F56" s="4">
        <v>2.629</v>
      </c>
    </row>
    <row r="57" spans="1:6">
      <c r="A57" s="7">
        <v>41110.611168981479</v>
      </c>
      <c r="B57" s="4">
        <v>82.35</v>
      </c>
      <c r="C57" s="4">
        <v>2.2869999999999999</v>
      </c>
      <c r="D57" s="4">
        <v>8.74</v>
      </c>
      <c r="E57" s="4">
        <v>1052</v>
      </c>
      <c r="F57" s="4">
        <v>2.6549999999999998</v>
      </c>
    </row>
    <row r="58" spans="1:6">
      <c r="A58" s="7">
        <v>41110.611215277779</v>
      </c>
      <c r="B58" s="4">
        <v>82.41</v>
      </c>
      <c r="C58" s="4">
        <v>2.3029999999999999</v>
      </c>
      <c r="D58" s="4">
        <v>8.75</v>
      </c>
      <c r="E58" s="4">
        <v>1054</v>
      </c>
      <c r="F58" s="4">
        <v>2.629</v>
      </c>
    </row>
  </sheetData>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dimension ref="A1:K55"/>
  <sheetViews>
    <sheetView zoomScale="70" zoomScaleNormal="70" workbookViewId="0">
      <selection activeCell="C1" sqref="C1:K2"/>
    </sheetView>
  </sheetViews>
  <sheetFormatPr defaultRowHeight="15"/>
  <cols>
    <col min="1" max="4" width="16.42578125" style="4" customWidth="1"/>
    <col min="5" max="5" width="18.85546875" style="4" customWidth="1"/>
    <col min="6" max="6" width="19.5703125" style="4" customWidth="1"/>
    <col min="7" max="7" width="19" style="4" customWidth="1"/>
    <col min="8" max="8" width="11.42578125" style="4" customWidth="1"/>
    <col min="9" max="9" width="12.140625" style="4" customWidth="1"/>
    <col min="10" max="10" width="18" style="4" customWidth="1"/>
    <col min="11" max="16384" width="9.140625" style="4"/>
  </cols>
  <sheetData>
    <row r="1" spans="1:11" ht="39" customHeight="1">
      <c r="A1" s="4" t="s">
        <v>101</v>
      </c>
      <c r="B1" s="4" t="s">
        <v>174</v>
      </c>
      <c r="C1" s="9" t="s">
        <v>237</v>
      </c>
      <c r="D1" s="9" t="s">
        <v>236</v>
      </c>
      <c r="E1" s="9" t="s">
        <v>228</v>
      </c>
      <c r="F1" s="9" t="s">
        <v>229</v>
      </c>
      <c r="G1" s="9" t="s">
        <v>230</v>
      </c>
      <c r="H1" s="9" t="s">
        <v>242</v>
      </c>
      <c r="I1" s="9" t="s">
        <v>243</v>
      </c>
      <c r="J1" s="9" t="s">
        <v>231</v>
      </c>
      <c r="K1" s="9" t="s">
        <v>232</v>
      </c>
    </row>
    <row r="2" spans="1:11">
      <c r="A2" s="4" t="s">
        <v>103</v>
      </c>
      <c r="B2" s="7">
        <v>41110.593958333331</v>
      </c>
      <c r="C2" s="5">
        <v>41110</v>
      </c>
      <c r="D2" s="14">
        <v>0.59395833333333337</v>
      </c>
      <c r="E2" s="4">
        <f>MAX(B8:B55)-MIN(B8:B55)</f>
        <v>5.9099999999999966</v>
      </c>
      <c r="F2" s="4">
        <f>MAX(C8:C55)-MIN(C8:C55)</f>
        <v>5.016</v>
      </c>
      <c r="G2" s="4">
        <f>MAX(E8:E55)-MIN(E8:E55)</f>
        <v>167.29999999999995</v>
      </c>
      <c r="H2" s="4">
        <f>MAX(B8:B55)</f>
        <v>82.57</v>
      </c>
      <c r="I2" s="4">
        <f>MIN(B8:B55)</f>
        <v>76.66</v>
      </c>
      <c r="J2" s="13"/>
      <c r="K2" s="4" t="s">
        <v>279</v>
      </c>
    </row>
    <row r="3" spans="1:11">
      <c r="A3" s="4" t="s">
        <v>146</v>
      </c>
      <c r="B3" s="7">
        <v>41110.593958333331</v>
      </c>
      <c r="K3" s="4" t="s">
        <v>280</v>
      </c>
    </row>
    <row r="4" spans="1:11">
      <c r="A4" s="4" t="s">
        <v>104</v>
      </c>
      <c r="B4" s="7">
        <v>41110.593958333331</v>
      </c>
      <c r="K4" s="4" t="s">
        <v>281</v>
      </c>
    </row>
    <row r="7" spans="1:11">
      <c r="A7" s="4" t="s">
        <v>145</v>
      </c>
      <c r="B7" s="4" t="s">
        <v>144</v>
      </c>
      <c r="C7" s="4" t="s">
        <v>143</v>
      </c>
      <c r="D7" s="4" t="s">
        <v>124</v>
      </c>
      <c r="E7" s="4" t="s">
        <v>142</v>
      </c>
      <c r="F7" s="4" t="s">
        <v>141</v>
      </c>
    </row>
    <row r="8" spans="1:11">
      <c r="A8" s="7">
        <v>41110.59412037037</v>
      </c>
      <c r="B8" s="4">
        <v>82.54</v>
      </c>
      <c r="C8" s="4">
        <v>0.109</v>
      </c>
      <c r="D8" s="4">
        <v>8.85</v>
      </c>
      <c r="E8" s="4">
        <v>1051</v>
      </c>
      <c r="F8" s="4">
        <v>2.6030000000000002</v>
      </c>
    </row>
    <row r="9" spans="1:11">
      <c r="A9" s="7">
        <v>41110.594166666669</v>
      </c>
      <c r="B9" s="4">
        <v>82.57</v>
      </c>
      <c r="C9" s="4">
        <v>0.40400000000000003</v>
      </c>
      <c r="D9" s="4">
        <v>8.86</v>
      </c>
      <c r="E9" s="4">
        <v>1051</v>
      </c>
      <c r="F9" s="4">
        <v>2.629</v>
      </c>
    </row>
    <row r="10" spans="1:11">
      <c r="A10" s="7">
        <v>41110.594212962962</v>
      </c>
      <c r="B10" s="4">
        <v>82.3</v>
      </c>
      <c r="C10" s="4">
        <v>1.502</v>
      </c>
      <c r="D10" s="4">
        <v>8.84</v>
      </c>
      <c r="E10" s="4">
        <v>1046</v>
      </c>
      <c r="F10" s="4">
        <v>2.6549999999999998</v>
      </c>
    </row>
    <row r="11" spans="1:11">
      <c r="A11" s="7">
        <v>41110.594259259262</v>
      </c>
      <c r="B11" s="4">
        <v>81.760000000000005</v>
      </c>
      <c r="C11" s="4">
        <v>1.871</v>
      </c>
      <c r="D11" s="4">
        <v>8.7899999999999991</v>
      </c>
      <c r="E11" s="4">
        <v>1044</v>
      </c>
      <c r="F11" s="4">
        <v>2.6549999999999998</v>
      </c>
    </row>
    <row r="12" spans="1:11">
      <c r="A12" s="7">
        <v>41110.594305555554</v>
      </c>
      <c r="B12" s="4">
        <v>81.72</v>
      </c>
      <c r="C12" s="4">
        <v>1.7789999999999999</v>
      </c>
      <c r="D12" s="4">
        <v>8.7799999999999994</v>
      </c>
      <c r="E12" s="4">
        <v>1049</v>
      </c>
      <c r="F12" s="4">
        <v>2.6549999999999998</v>
      </c>
    </row>
    <row r="13" spans="1:11">
      <c r="A13" s="7">
        <v>41110.594351851854</v>
      </c>
      <c r="B13" s="4">
        <v>79.87</v>
      </c>
      <c r="C13" s="4">
        <v>3.423</v>
      </c>
      <c r="D13" s="4">
        <v>8.68</v>
      </c>
      <c r="E13" s="4">
        <v>1037</v>
      </c>
      <c r="F13" s="4">
        <v>2.6549999999999998</v>
      </c>
    </row>
    <row r="14" spans="1:11">
      <c r="A14" s="7">
        <v>41110.594398148147</v>
      </c>
      <c r="B14" s="4">
        <v>77.27</v>
      </c>
      <c r="C14" s="4">
        <v>4.681</v>
      </c>
      <c r="D14" s="4">
        <v>8.5399999999999991</v>
      </c>
      <c r="E14" s="4">
        <v>1060</v>
      </c>
      <c r="F14" s="4">
        <v>2.6030000000000002</v>
      </c>
    </row>
    <row r="15" spans="1:11">
      <c r="A15" s="7">
        <v>41110.594444444447</v>
      </c>
      <c r="B15" s="4">
        <v>76.86</v>
      </c>
      <c r="C15" s="4">
        <v>4.9240000000000004</v>
      </c>
      <c r="D15" s="4">
        <v>8.4700000000000006</v>
      </c>
      <c r="E15" s="4">
        <v>1060</v>
      </c>
      <c r="F15" s="4">
        <v>2.6030000000000002</v>
      </c>
    </row>
    <row r="16" spans="1:11">
      <c r="A16" s="7">
        <v>41110.594490740739</v>
      </c>
      <c r="B16" s="4">
        <v>76.66</v>
      </c>
      <c r="C16" s="4">
        <v>4.9470000000000001</v>
      </c>
      <c r="D16" s="4">
        <v>8.36</v>
      </c>
      <c r="E16" s="4">
        <v>1051</v>
      </c>
      <c r="F16" s="4">
        <v>2.6549999999999998</v>
      </c>
    </row>
    <row r="17" spans="1:6">
      <c r="A17" s="7">
        <v>41110.594537037039</v>
      </c>
      <c r="B17" s="4">
        <v>76.69</v>
      </c>
      <c r="C17" s="4">
        <v>4.9710000000000001</v>
      </c>
      <c r="D17" s="4">
        <v>8.2899999999999991</v>
      </c>
      <c r="E17" s="4">
        <v>1046</v>
      </c>
      <c r="F17" s="4">
        <v>2.6549999999999998</v>
      </c>
    </row>
    <row r="18" spans="1:6">
      <c r="A18" s="7">
        <v>41110.594583333332</v>
      </c>
      <c r="B18" s="4">
        <v>76.73</v>
      </c>
      <c r="C18" s="4">
        <v>5.01</v>
      </c>
      <c r="D18" s="4">
        <v>8.24</v>
      </c>
      <c r="E18" s="4">
        <v>1042</v>
      </c>
      <c r="F18" s="4">
        <v>2.681</v>
      </c>
    </row>
    <row r="19" spans="1:6">
      <c r="A19" s="7">
        <v>41110.594629629632</v>
      </c>
      <c r="B19" s="4">
        <v>76.790000000000006</v>
      </c>
      <c r="C19" s="4">
        <v>5.0279999999999996</v>
      </c>
      <c r="D19" s="4">
        <v>8.1999999999999993</v>
      </c>
      <c r="E19" s="4">
        <v>1040</v>
      </c>
      <c r="F19" s="4">
        <v>2.681</v>
      </c>
    </row>
    <row r="20" spans="1:6">
      <c r="A20" s="7">
        <v>41110.594675925924</v>
      </c>
      <c r="B20" s="4">
        <v>76.819999999999993</v>
      </c>
      <c r="C20" s="4">
        <v>5.0419999999999998</v>
      </c>
      <c r="D20" s="4">
        <v>8.15</v>
      </c>
      <c r="E20" s="4">
        <v>1011</v>
      </c>
      <c r="F20" s="4">
        <v>2.6549999999999998</v>
      </c>
    </row>
    <row r="21" spans="1:6">
      <c r="A21" s="7">
        <v>41110.594722222224</v>
      </c>
      <c r="B21" s="4">
        <v>76.86</v>
      </c>
      <c r="C21" s="4">
        <v>4.92</v>
      </c>
      <c r="D21" s="4">
        <v>8.1199999999999992</v>
      </c>
      <c r="E21" s="4">
        <v>1041</v>
      </c>
      <c r="F21" s="4">
        <v>2.6549999999999998</v>
      </c>
    </row>
    <row r="22" spans="1:6">
      <c r="A22" s="7">
        <v>41110.594756944447</v>
      </c>
      <c r="B22" s="4">
        <v>76.88</v>
      </c>
      <c r="C22" s="4">
        <v>4.8959999999999999</v>
      </c>
      <c r="D22" s="4">
        <v>8.09</v>
      </c>
      <c r="E22" s="4">
        <v>1029</v>
      </c>
      <c r="F22" s="4">
        <v>2.6549999999999998</v>
      </c>
    </row>
    <row r="23" spans="1:6">
      <c r="A23" s="7">
        <v>41110.59480324074</v>
      </c>
      <c r="B23" s="4">
        <v>76.91</v>
      </c>
      <c r="C23" s="4">
        <v>4.8899999999999997</v>
      </c>
      <c r="D23" s="4">
        <v>8.07</v>
      </c>
      <c r="E23" s="4">
        <v>946.9</v>
      </c>
      <c r="F23" s="4">
        <v>2.6549999999999998</v>
      </c>
    </row>
    <row r="24" spans="1:6">
      <c r="A24" s="7">
        <v>41110.594849537039</v>
      </c>
      <c r="B24" s="4">
        <v>76.930000000000007</v>
      </c>
      <c r="C24" s="4">
        <v>4.915</v>
      </c>
      <c r="D24" s="4">
        <v>8.0500000000000007</v>
      </c>
      <c r="E24" s="4">
        <v>938.1</v>
      </c>
      <c r="F24" s="4">
        <v>2.6549999999999998</v>
      </c>
    </row>
    <row r="25" spans="1:6">
      <c r="A25" s="7">
        <v>41110.594895833332</v>
      </c>
      <c r="B25" s="4">
        <v>76.959999999999994</v>
      </c>
      <c r="C25" s="4">
        <v>4.9210000000000003</v>
      </c>
      <c r="D25" s="4">
        <v>8.0399999999999991</v>
      </c>
      <c r="E25" s="4">
        <v>935.7</v>
      </c>
      <c r="F25" s="4">
        <v>2.6549999999999998</v>
      </c>
    </row>
    <row r="26" spans="1:6">
      <c r="A26" s="7">
        <v>41110.594942129632</v>
      </c>
      <c r="B26" s="4">
        <v>76.98</v>
      </c>
      <c r="C26" s="4">
        <v>4.9569999999999999</v>
      </c>
      <c r="D26" s="4">
        <v>8.02</v>
      </c>
      <c r="E26" s="4">
        <v>937.1</v>
      </c>
      <c r="F26" s="4">
        <v>2.6549999999999998</v>
      </c>
    </row>
    <row r="27" spans="1:6">
      <c r="A27" s="7">
        <v>41110.594988425924</v>
      </c>
      <c r="B27" s="4">
        <v>76.989999999999995</v>
      </c>
      <c r="C27" s="4">
        <v>4.9749999999999996</v>
      </c>
      <c r="D27" s="4">
        <v>8.01</v>
      </c>
      <c r="E27" s="4">
        <v>932.2</v>
      </c>
      <c r="F27" s="4">
        <v>2.6549999999999998</v>
      </c>
    </row>
    <row r="28" spans="1:6">
      <c r="A28" s="7">
        <v>41110.595034722224</v>
      </c>
      <c r="B28" s="4">
        <v>77.010000000000005</v>
      </c>
      <c r="C28" s="4">
        <v>5.0069999999999997</v>
      </c>
      <c r="D28" s="4">
        <v>7.99</v>
      </c>
      <c r="E28" s="4">
        <v>934.2</v>
      </c>
      <c r="F28" s="4">
        <v>2.6549999999999998</v>
      </c>
    </row>
    <row r="29" spans="1:6">
      <c r="A29" s="7">
        <v>41110.595081018517</v>
      </c>
      <c r="B29" s="4">
        <v>77.010000000000005</v>
      </c>
      <c r="C29" s="4">
        <v>5.0220000000000002</v>
      </c>
      <c r="D29" s="4">
        <v>7.97</v>
      </c>
      <c r="E29" s="4">
        <v>936</v>
      </c>
      <c r="F29" s="4">
        <v>2.6549999999999998</v>
      </c>
    </row>
    <row r="30" spans="1:6">
      <c r="A30" s="7">
        <v>41110.595127314817</v>
      </c>
      <c r="B30" s="4">
        <v>77.03</v>
      </c>
      <c r="C30" s="4">
        <v>5.085</v>
      </c>
      <c r="D30" s="4">
        <v>7.96</v>
      </c>
      <c r="E30" s="4">
        <v>945.8</v>
      </c>
      <c r="F30" s="4">
        <v>2.6549999999999998</v>
      </c>
    </row>
    <row r="31" spans="1:6">
      <c r="A31" s="7">
        <v>41110.595173611109</v>
      </c>
      <c r="B31" s="4">
        <v>77.03</v>
      </c>
      <c r="C31" s="4">
        <v>5.0970000000000004</v>
      </c>
      <c r="D31" s="4">
        <v>7.95</v>
      </c>
      <c r="E31" s="4">
        <v>941.1</v>
      </c>
      <c r="F31" s="4">
        <v>2.681</v>
      </c>
    </row>
    <row r="32" spans="1:6">
      <c r="A32" s="7">
        <v>41110.595219907409</v>
      </c>
      <c r="B32" s="4">
        <v>77.05</v>
      </c>
      <c r="C32" s="4">
        <v>5.125</v>
      </c>
      <c r="D32" s="4">
        <v>7.94</v>
      </c>
      <c r="E32" s="4">
        <v>944</v>
      </c>
      <c r="F32" s="4">
        <v>2.681</v>
      </c>
    </row>
    <row r="33" spans="1:6">
      <c r="A33" s="7">
        <v>41110.595266203702</v>
      </c>
      <c r="B33" s="4">
        <v>77.06</v>
      </c>
      <c r="C33" s="4">
        <v>5.1020000000000003</v>
      </c>
      <c r="D33" s="4">
        <v>7.93</v>
      </c>
      <c r="E33" s="4">
        <v>943.8</v>
      </c>
      <c r="F33" s="4">
        <v>2.681</v>
      </c>
    </row>
    <row r="34" spans="1:6">
      <c r="A34" s="7">
        <v>41110.595312500001</v>
      </c>
      <c r="B34" s="4">
        <v>77.06</v>
      </c>
      <c r="C34" s="4">
        <v>5.0119999999999996</v>
      </c>
      <c r="D34" s="4">
        <v>7.92</v>
      </c>
      <c r="E34" s="4">
        <v>908.3</v>
      </c>
      <c r="F34" s="4">
        <v>2.6549999999999998</v>
      </c>
    </row>
    <row r="35" spans="1:6">
      <c r="A35" s="7">
        <v>41110.595347222225</v>
      </c>
      <c r="B35" s="4">
        <v>77.05</v>
      </c>
      <c r="C35" s="4">
        <v>5.0199999999999996</v>
      </c>
      <c r="D35" s="4">
        <v>7.91</v>
      </c>
      <c r="E35" s="4">
        <v>898.9</v>
      </c>
      <c r="F35" s="4">
        <v>2.6549999999999998</v>
      </c>
    </row>
    <row r="36" spans="1:6">
      <c r="A36" s="7">
        <v>41110.595393518517</v>
      </c>
      <c r="B36" s="4">
        <v>77.069999999999993</v>
      </c>
      <c r="C36" s="4">
        <v>5.0449999999999999</v>
      </c>
      <c r="D36" s="4">
        <v>7.9</v>
      </c>
      <c r="E36" s="4">
        <v>896</v>
      </c>
      <c r="F36" s="4">
        <v>2.629</v>
      </c>
    </row>
    <row r="37" spans="1:6">
      <c r="A37" s="7">
        <v>41110.595439814817</v>
      </c>
      <c r="B37" s="4">
        <v>77.069999999999993</v>
      </c>
      <c r="C37" s="4">
        <v>5.0199999999999996</v>
      </c>
      <c r="D37" s="4">
        <v>7.88</v>
      </c>
      <c r="E37" s="4">
        <v>899.5</v>
      </c>
      <c r="F37" s="4">
        <v>2.6549999999999998</v>
      </c>
    </row>
    <row r="38" spans="1:6">
      <c r="A38" s="7">
        <v>41110.595486111109</v>
      </c>
      <c r="B38" s="4">
        <v>77.08</v>
      </c>
      <c r="C38" s="4">
        <v>5.0259999999999998</v>
      </c>
      <c r="D38" s="4">
        <v>7.87</v>
      </c>
      <c r="E38" s="4">
        <v>899.2</v>
      </c>
      <c r="F38" s="4">
        <v>2.629</v>
      </c>
    </row>
    <row r="39" spans="1:6">
      <c r="A39" s="7">
        <v>41110.595532407409</v>
      </c>
      <c r="B39" s="4">
        <v>77.069999999999993</v>
      </c>
      <c r="C39" s="4">
        <v>5.0330000000000004</v>
      </c>
      <c r="D39" s="4">
        <v>7.84</v>
      </c>
      <c r="E39" s="4">
        <v>898.3</v>
      </c>
      <c r="F39" s="4">
        <v>2.629</v>
      </c>
    </row>
    <row r="40" spans="1:6">
      <c r="A40" s="7">
        <v>41110.595578703702</v>
      </c>
      <c r="B40" s="4">
        <v>77.06</v>
      </c>
      <c r="C40" s="4">
        <v>5.0209999999999999</v>
      </c>
      <c r="D40" s="4">
        <v>7.85</v>
      </c>
      <c r="E40" s="4">
        <v>893.7</v>
      </c>
      <c r="F40" s="4">
        <v>2.6549999999999998</v>
      </c>
    </row>
    <row r="41" spans="1:6">
      <c r="A41" s="7">
        <v>41110.595625000002</v>
      </c>
      <c r="B41" s="4">
        <v>77.069999999999993</v>
      </c>
      <c r="C41" s="4">
        <v>4.7930000000000001</v>
      </c>
      <c r="D41" s="4">
        <v>7.84</v>
      </c>
      <c r="E41" s="4">
        <v>1041</v>
      </c>
      <c r="F41" s="4">
        <v>2.629</v>
      </c>
    </row>
    <row r="42" spans="1:6">
      <c r="A42" s="7">
        <v>41110.595671296294</v>
      </c>
      <c r="B42" s="4">
        <v>77.08</v>
      </c>
      <c r="C42" s="4">
        <v>3.9820000000000002</v>
      </c>
      <c r="D42" s="4">
        <v>7.83</v>
      </c>
      <c r="E42" s="4">
        <v>966.1</v>
      </c>
      <c r="F42" s="4">
        <v>2.6549999999999998</v>
      </c>
    </row>
    <row r="43" spans="1:6">
      <c r="A43" s="7">
        <v>41110.595717592594</v>
      </c>
      <c r="B43" s="4">
        <v>77.11</v>
      </c>
      <c r="C43" s="4">
        <v>2.972</v>
      </c>
      <c r="D43" s="4">
        <v>7.83</v>
      </c>
      <c r="E43" s="4">
        <v>1051</v>
      </c>
      <c r="F43" s="4">
        <v>2.6549999999999998</v>
      </c>
    </row>
    <row r="44" spans="1:6">
      <c r="A44" s="7">
        <v>41110.595763888887</v>
      </c>
      <c r="B44" s="4">
        <v>77.2</v>
      </c>
      <c r="C44" s="4">
        <v>4.8879999999999999</v>
      </c>
      <c r="D44" s="4">
        <v>7.85</v>
      </c>
      <c r="E44" s="4">
        <v>1052</v>
      </c>
      <c r="F44" s="4">
        <v>2.681</v>
      </c>
    </row>
    <row r="45" spans="1:6">
      <c r="A45" s="7">
        <v>41110.595810185187</v>
      </c>
      <c r="B45" s="4">
        <v>77.19</v>
      </c>
      <c r="C45" s="4">
        <v>4.9139999999999997</v>
      </c>
      <c r="D45" s="4">
        <v>7.83</v>
      </c>
      <c r="E45" s="4">
        <v>1057</v>
      </c>
      <c r="F45" s="4">
        <v>2.681</v>
      </c>
    </row>
    <row r="46" spans="1:6">
      <c r="A46" s="7">
        <v>41110.595856481479</v>
      </c>
      <c r="B46" s="4">
        <v>76.959999999999994</v>
      </c>
      <c r="C46" s="4">
        <v>4.9249999999999998</v>
      </c>
      <c r="D46" s="4">
        <v>7.83</v>
      </c>
      <c r="E46" s="4">
        <v>1061</v>
      </c>
      <c r="F46" s="4">
        <v>2.681</v>
      </c>
    </row>
    <row r="47" spans="1:6">
      <c r="A47" s="7">
        <v>41110.595902777779</v>
      </c>
      <c r="B47" s="4">
        <v>76.84</v>
      </c>
      <c r="C47" s="4">
        <v>4.9420000000000002</v>
      </c>
      <c r="D47" s="4">
        <v>7.82</v>
      </c>
      <c r="E47" s="4">
        <v>1058</v>
      </c>
      <c r="F47" s="4">
        <v>2.681</v>
      </c>
    </row>
    <row r="48" spans="1:6">
      <c r="A48" s="7">
        <v>41110.595937500002</v>
      </c>
      <c r="B48" s="4">
        <v>76.83</v>
      </c>
      <c r="C48" s="4">
        <v>4.9320000000000004</v>
      </c>
      <c r="D48" s="4">
        <v>7.82</v>
      </c>
      <c r="E48" s="4">
        <v>1038</v>
      </c>
      <c r="F48" s="4">
        <v>2.681</v>
      </c>
    </row>
    <row r="49" spans="1:6">
      <c r="A49" s="7">
        <v>41110.595983796295</v>
      </c>
      <c r="B49" s="4">
        <v>76.83</v>
      </c>
      <c r="C49" s="4">
        <v>4.8879999999999999</v>
      </c>
      <c r="D49" s="4">
        <v>7.82</v>
      </c>
      <c r="E49" s="4">
        <v>1023</v>
      </c>
      <c r="F49" s="4">
        <v>2.7069999999999999</v>
      </c>
    </row>
    <row r="50" spans="1:6">
      <c r="A50" s="7">
        <v>41110.596030092594</v>
      </c>
      <c r="B50" s="4">
        <v>76.75</v>
      </c>
      <c r="C50" s="4">
        <v>4.83</v>
      </c>
      <c r="D50" s="4">
        <v>7.8</v>
      </c>
      <c r="E50" s="4">
        <v>1042</v>
      </c>
      <c r="F50" s="4">
        <v>2.681</v>
      </c>
    </row>
    <row r="51" spans="1:6">
      <c r="A51" s="7">
        <v>41110.596076388887</v>
      </c>
      <c r="B51" s="4">
        <v>76.760000000000005</v>
      </c>
      <c r="C51" s="4">
        <v>4.7869999999999999</v>
      </c>
      <c r="D51" s="4">
        <v>7.81</v>
      </c>
      <c r="E51" s="4">
        <v>1036</v>
      </c>
      <c r="F51" s="4">
        <v>2.7069999999999999</v>
      </c>
    </row>
    <row r="52" spans="1:6">
      <c r="A52" s="7">
        <v>41110.596122685187</v>
      </c>
      <c r="B52" s="4">
        <v>76.77</v>
      </c>
      <c r="C52" s="4">
        <v>4.4930000000000003</v>
      </c>
      <c r="D52" s="4">
        <v>7.77</v>
      </c>
      <c r="E52" s="4">
        <v>1057</v>
      </c>
      <c r="F52" s="4">
        <v>2.6030000000000002</v>
      </c>
    </row>
    <row r="53" spans="1:6">
      <c r="A53" s="7">
        <v>41110.596168981479</v>
      </c>
      <c r="B53" s="4">
        <v>76.819999999999993</v>
      </c>
      <c r="C53" s="4">
        <v>4.4160000000000004</v>
      </c>
      <c r="D53" s="4">
        <v>7.79</v>
      </c>
      <c r="E53" s="4">
        <v>1057</v>
      </c>
      <c r="F53" s="4">
        <v>2.6030000000000002</v>
      </c>
    </row>
    <row r="54" spans="1:6">
      <c r="A54" s="7">
        <v>41110.596215277779</v>
      </c>
      <c r="B54" s="4">
        <v>76.959999999999994</v>
      </c>
      <c r="C54" s="4">
        <v>4.2709999999999999</v>
      </c>
      <c r="D54" s="4">
        <v>7.79</v>
      </c>
      <c r="E54" s="4">
        <v>1061</v>
      </c>
      <c r="F54" s="4">
        <v>2.629</v>
      </c>
    </row>
    <row r="55" spans="1:6">
      <c r="A55" s="7">
        <v>41110.596261574072</v>
      </c>
      <c r="B55" s="4">
        <v>76.97</v>
      </c>
      <c r="C55" s="4">
        <v>4.2430000000000003</v>
      </c>
      <c r="D55" s="4">
        <v>7.79</v>
      </c>
      <c r="E55" s="4">
        <v>1061</v>
      </c>
      <c r="F55" s="4">
        <v>2.629</v>
      </c>
    </row>
  </sheetData>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dimension ref="A1:K24"/>
  <sheetViews>
    <sheetView zoomScale="80" zoomScaleNormal="80" workbookViewId="0">
      <selection activeCell="K7" sqref="K7"/>
    </sheetView>
  </sheetViews>
  <sheetFormatPr defaultRowHeight="15"/>
  <cols>
    <col min="1" max="4" width="16.140625" style="4" customWidth="1"/>
    <col min="5" max="5" width="18.42578125" style="4" customWidth="1"/>
    <col min="6" max="6" width="19" style="4" customWidth="1"/>
    <col min="7" max="7" width="19.140625" style="4" customWidth="1"/>
    <col min="8" max="8" width="12.140625" style="4" customWidth="1"/>
    <col min="9" max="9" width="13" style="4" customWidth="1"/>
    <col min="10" max="10" width="18.7109375" style="4" customWidth="1"/>
    <col min="11" max="16384" width="9.140625" style="4"/>
  </cols>
  <sheetData>
    <row r="1" spans="1:11" ht="39.75" customHeight="1">
      <c r="A1" s="4" t="s">
        <v>101</v>
      </c>
      <c r="B1" s="4" t="s">
        <v>175</v>
      </c>
      <c r="C1" s="9" t="s">
        <v>237</v>
      </c>
      <c r="D1" s="9" t="s">
        <v>236</v>
      </c>
      <c r="E1" s="9" t="s">
        <v>228</v>
      </c>
      <c r="F1" s="9" t="s">
        <v>229</v>
      </c>
      <c r="G1" s="9" t="s">
        <v>230</v>
      </c>
      <c r="H1" s="9" t="s">
        <v>242</v>
      </c>
      <c r="I1" s="9" t="s">
        <v>243</v>
      </c>
      <c r="J1" s="9" t="s">
        <v>231</v>
      </c>
      <c r="K1" s="9" t="s">
        <v>232</v>
      </c>
    </row>
    <row r="2" spans="1:11">
      <c r="A2" s="4" t="s">
        <v>103</v>
      </c>
      <c r="B2" s="7">
        <v>41110.576793981483</v>
      </c>
      <c r="C2" s="5">
        <v>41110</v>
      </c>
      <c r="D2" s="14">
        <v>0.57679398148148142</v>
      </c>
      <c r="E2" s="4">
        <f>MAX(B8:B24)-MIN(B8:B24)</f>
        <v>6.0000000000002274E-2</v>
      </c>
      <c r="F2" s="4">
        <f>MAX(C8:C24)-MIN(C8:C24)</f>
        <v>2.2509999999999999</v>
      </c>
      <c r="G2" s="4">
        <f>MAX(E8:E24)-MIN(E8:E24)</f>
        <v>1</v>
      </c>
      <c r="H2" s="4">
        <f>MAX(B8:B24)</f>
        <v>79.87</v>
      </c>
      <c r="I2" s="4">
        <f>MIN(B8:B24)</f>
        <v>79.81</v>
      </c>
      <c r="J2" s="13"/>
      <c r="K2" s="4" t="s">
        <v>282</v>
      </c>
    </row>
    <row r="3" spans="1:11">
      <c r="A3" s="4" t="s">
        <v>146</v>
      </c>
      <c r="B3" s="7">
        <v>41110.576793981483</v>
      </c>
      <c r="K3" s="4" t="s">
        <v>283</v>
      </c>
    </row>
    <row r="4" spans="1:11">
      <c r="A4" s="4" t="s">
        <v>104</v>
      </c>
      <c r="B4" s="7">
        <v>41110.576793981483</v>
      </c>
    </row>
    <row r="7" spans="1:11">
      <c r="A7" s="4" t="s">
        <v>145</v>
      </c>
      <c r="B7" s="4" t="s">
        <v>144</v>
      </c>
      <c r="C7" s="4" t="s">
        <v>143</v>
      </c>
      <c r="D7" s="4" t="s">
        <v>124</v>
      </c>
      <c r="E7" s="4" t="s">
        <v>142</v>
      </c>
      <c r="F7" s="4" t="s">
        <v>141</v>
      </c>
      <c r="G7" s="4" t="s">
        <v>232</v>
      </c>
    </row>
    <row r="8" spans="1:11">
      <c r="A8" s="7">
        <v>41110.580046296294</v>
      </c>
      <c r="B8" s="4">
        <v>79.819999999999993</v>
      </c>
      <c r="C8" s="4">
        <v>0.45900000000000002</v>
      </c>
      <c r="D8" s="4">
        <v>8.61</v>
      </c>
      <c r="E8" s="4">
        <v>1030</v>
      </c>
      <c r="F8" s="4">
        <v>2.6549999999999998</v>
      </c>
      <c r="G8" s="4" t="s">
        <v>341</v>
      </c>
    </row>
    <row r="9" spans="1:11">
      <c r="A9" s="7">
        <v>41110.580092592594</v>
      </c>
      <c r="B9" s="4">
        <v>79.83</v>
      </c>
      <c r="C9" s="4">
        <v>0.21299999999999999</v>
      </c>
      <c r="D9" s="4">
        <v>8.6</v>
      </c>
      <c r="E9" s="4">
        <v>1030</v>
      </c>
      <c r="F9" s="4">
        <v>2.681</v>
      </c>
    </row>
    <row r="10" spans="1:11">
      <c r="A10" s="7">
        <v>41110.580138888887</v>
      </c>
      <c r="B10" s="4">
        <v>79.849999999999994</v>
      </c>
      <c r="C10" s="4">
        <v>0.56499999999999995</v>
      </c>
      <c r="D10" s="4">
        <v>8.61</v>
      </c>
      <c r="E10" s="4">
        <v>1030</v>
      </c>
      <c r="F10" s="4">
        <v>2.6549999999999998</v>
      </c>
    </row>
    <row r="11" spans="1:11">
      <c r="A11" s="7">
        <v>41110.580185185187</v>
      </c>
      <c r="B11" s="4">
        <v>79.81</v>
      </c>
      <c r="C11" s="4">
        <v>2.3650000000000002</v>
      </c>
      <c r="D11" s="4">
        <v>8.61</v>
      </c>
      <c r="E11" s="4">
        <v>1029</v>
      </c>
      <c r="F11" s="4">
        <v>2.681</v>
      </c>
    </row>
    <row r="12" spans="1:11">
      <c r="A12" s="7">
        <v>41110.580231481479</v>
      </c>
      <c r="B12" s="4">
        <v>79.819999999999993</v>
      </c>
      <c r="C12" s="4">
        <v>2.4</v>
      </c>
      <c r="D12" s="4">
        <v>8.61</v>
      </c>
      <c r="E12" s="4">
        <v>1029</v>
      </c>
      <c r="F12" s="4">
        <v>2.6030000000000002</v>
      </c>
    </row>
    <row r="13" spans="1:11">
      <c r="A13" s="7">
        <v>41110.580277777779</v>
      </c>
      <c r="B13" s="4">
        <v>79.81</v>
      </c>
      <c r="C13" s="4">
        <v>2.2389999999999999</v>
      </c>
      <c r="D13" s="4">
        <v>8.61</v>
      </c>
      <c r="E13" s="4">
        <v>1030</v>
      </c>
      <c r="F13" s="4">
        <v>2.629</v>
      </c>
    </row>
    <row r="14" spans="1:11">
      <c r="A14" s="7">
        <v>41110.580324074072</v>
      </c>
      <c r="B14" s="4">
        <v>79.819999999999993</v>
      </c>
      <c r="C14" s="4">
        <v>2.2450000000000001</v>
      </c>
      <c r="D14" s="4">
        <v>8.61</v>
      </c>
      <c r="E14" s="4">
        <v>1030</v>
      </c>
      <c r="F14" s="4">
        <v>2.6549999999999998</v>
      </c>
    </row>
    <row r="15" spans="1:11">
      <c r="A15" s="7">
        <v>41110.580358796295</v>
      </c>
      <c r="B15" s="4">
        <v>79.819999999999993</v>
      </c>
      <c r="C15" s="4">
        <v>2.3380000000000001</v>
      </c>
      <c r="D15" s="4">
        <v>8.61</v>
      </c>
      <c r="E15" s="4">
        <v>1029</v>
      </c>
      <c r="F15" s="4">
        <v>2.6549999999999998</v>
      </c>
    </row>
    <row r="16" spans="1:11">
      <c r="A16" s="7">
        <v>41110.580405092594</v>
      </c>
      <c r="B16" s="4">
        <v>79.81</v>
      </c>
      <c r="C16" s="4">
        <v>2.4140000000000001</v>
      </c>
      <c r="D16" s="4">
        <v>8.61</v>
      </c>
      <c r="E16" s="4">
        <v>1029</v>
      </c>
      <c r="F16" s="4">
        <v>2.629</v>
      </c>
    </row>
    <row r="17" spans="1:6">
      <c r="A17" s="7">
        <v>41110.580451388887</v>
      </c>
      <c r="B17" s="4">
        <v>79.83</v>
      </c>
      <c r="C17" s="4">
        <v>2.4079999999999999</v>
      </c>
      <c r="D17" s="4">
        <v>8.61</v>
      </c>
      <c r="E17" s="4">
        <v>1029</v>
      </c>
      <c r="F17" s="4">
        <v>2.681</v>
      </c>
    </row>
    <row r="18" spans="1:6">
      <c r="A18" s="7">
        <v>41110.580497685187</v>
      </c>
      <c r="B18" s="4">
        <v>79.849999999999994</v>
      </c>
      <c r="C18" s="4">
        <v>2.2519999999999998</v>
      </c>
      <c r="D18" s="4">
        <v>8.61</v>
      </c>
      <c r="E18" s="4">
        <v>1029</v>
      </c>
      <c r="F18" s="4">
        <v>2.681</v>
      </c>
    </row>
    <row r="19" spans="1:6">
      <c r="A19" s="7">
        <v>41110.580543981479</v>
      </c>
      <c r="B19" s="4">
        <v>79.849999999999994</v>
      </c>
      <c r="C19" s="4">
        <v>2.3130000000000002</v>
      </c>
      <c r="D19" s="4">
        <v>8.61</v>
      </c>
      <c r="E19" s="4">
        <v>1029</v>
      </c>
      <c r="F19" s="4">
        <v>2.6549999999999998</v>
      </c>
    </row>
    <row r="20" spans="1:6">
      <c r="A20" s="7">
        <v>41110.580590277779</v>
      </c>
      <c r="B20" s="4">
        <v>79.87</v>
      </c>
      <c r="C20" s="4">
        <v>2.4409999999999998</v>
      </c>
      <c r="D20" s="4">
        <v>8.61</v>
      </c>
      <c r="E20" s="4">
        <v>1029</v>
      </c>
      <c r="F20" s="4">
        <v>2.629</v>
      </c>
    </row>
    <row r="21" spans="1:6">
      <c r="A21" s="7">
        <v>41110.580636574072</v>
      </c>
      <c r="B21" s="4">
        <v>79.849999999999994</v>
      </c>
      <c r="C21" s="4">
        <v>2.4380000000000002</v>
      </c>
      <c r="D21" s="4">
        <v>8.61</v>
      </c>
      <c r="E21" s="4">
        <v>1029</v>
      </c>
      <c r="F21" s="4">
        <v>2.681</v>
      </c>
    </row>
    <row r="22" spans="1:6">
      <c r="A22" s="7">
        <v>41110.580682870372</v>
      </c>
      <c r="B22" s="4">
        <v>79.849999999999994</v>
      </c>
      <c r="C22" s="4">
        <v>2.4510000000000001</v>
      </c>
      <c r="D22" s="4">
        <v>8.61</v>
      </c>
      <c r="E22" s="4">
        <v>1029</v>
      </c>
      <c r="F22" s="4">
        <v>2.6549999999999998</v>
      </c>
    </row>
    <row r="23" spans="1:6">
      <c r="A23" s="7">
        <v>41110.580729166664</v>
      </c>
      <c r="B23" s="4">
        <v>79.849999999999994</v>
      </c>
      <c r="C23" s="4">
        <v>2.464</v>
      </c>
      <c r="D23" s="4">
        <v>8.61</v>
      </c>
      <c r="E23" s="4">
        <v>1029</v>
      </c>
      <c r="F23" s="4">
        <v>2.6549999999999998</v>
      </c>
    </row>
    <row r="24" spans="1:6">
      <c r="A24" s="7">
        <v>41110.580775462964</v>
      </c>
      <c r="B24" s="4">
        <v>79.86</v>
      </c>
      <c r="C24" s="4">
        <v>2.4289999999999998</v>
      </c>
      <c r="D24" s="4">
        <v>8.61</v>
      </c>
      <c r="E24" s="4">
        <v>1029</v>
      </c>
      <c r="F24" s="4">
        <v>2.6549999999999998</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J136"/>
  <sheetViews>
    <sheetView topLeftCell="A4" zoomScale="80" zoomScaleNormal="80" workbookViewId="0">
      <selection activeCell="J13" sqref="J13"/>
    </sheetView>
  </sheetViews>
  <sheetFormatPr defaultRowHeight="15"/>
  <cols>
    <col min="1" max="1" width="20.5703125" style="4" bestFit="1" customWidth="1"/>
    <col min="2" max="2" width="11.42578125" style="4" customWidth="1"/>
    <col min="3" max="3" width="9.140625" style="4"/>
    <col min="4" max="4" width="13.5703125" style="4" customWidth="1"/>
    <col min="5" max="5" width="13.28515625" style="4" customWidth="1"/>
    <col min="6" max="6" width="21.5703125" style="4" customWidth="1"/>
    <col min="7" max="7" width="14.42578125" style="4" customWidth="1"/>
    <col min="8" max="8" width="11.28515625" style="4" customWidth="1"/>
    <col min="9" max="9" width="18.140625" style="4" customWidth="1"/>
    <col min="10" max="16384" width="9.140625" style="4"/>
  </cols>
  <sheetData>
    <row r="1" spans="1:10">
      <c r="A1" s="4" t="s">
        <v>90</v>
      </c>
      <c r="B1" s="4" t="s">
        <v>91</v>
      </c>
    </row>
    <row r="3" spans="1:10">
      <c r="A3" s="4" t="s">
        <v>92</v>
      </c>
      <c r="B3" s="5">
        <v>41106</v>
      </c>
      <c r="C3" s="6">
        <v>0.34030092592592592</v>
      </c>
    </row>
    <row r="4" spans="1:10">
      <c r="A4" s="4" t="s">
        <v>93</v>
      </c>
      <c r="B4" s="4" t="s">
        <v>138</v>
      </c>
    </row>
    <row r="5" spans="1:10">
      <c r="A5" s="4" t="s">
        <v>95</v>
      </c>
      <c r="B5" s="4" t="s">
        <v>96</v>
      </c>
    </row>
    <row r="7" spans="1:10">
      <c r="A7" s="4" t="s">
        <v>97</v>
      </c>
      <c r="B7" s="4">
        <v>48416</v>
      </c>
    </row>
    <row r="8" spans="1:10">
      <c r="A8" s="4" t="s">
        <v>98</v>
      </c>
      <c r="B8" s="4">
        <v>2.13</v>
      </c>
    </row>
    <row r="9" spans="1:10">
      <c r="A9" s="4" t="s">
        <v>99</v>
      </c>
      <c r="B9" s="4" t="s">
        <v>100</v>
      </c>
    </row>
    <row r="11" spans="1:10">
      <c r="A11" s="4" t="s">
        <v>101</v>
      </c>
      <c r="C11" s="4" t="s">
        <v>137</v>
      </c>
    </row>
    <row r="12" spans="1:10" ht="44.25" customHeight="1">
      <c r="D12" s="9" t="s">
        <v>228</v>
      </c>
      <c r="E12" s="9" t="s">
        <v>229</v>
      </c>
      <c r="F12" s="9" t="s">
        <v>230</v>
      </c>
      <c r="G12" s="9" t="s">
        <v>242</v>
      </c>
      <c r="H12" s="9" t="s">
        <v>243</v>
      </c>
      <c r="I12" s="9" t="s">
        <v>231</v>
      </c>
      <c r="J12" s="9" t="s">
        <v>232</v>
      </c>
    </row>
    <row r="13" spans="1:10">
      <c r="A13" s="4" t="s">
        <v>103</v>
      </c>
      <c r="B13" s="5">
        <v>41102</v>
      </c>
      <c r="C13" s="6">
        <v>0.50996527777777778</v>
      </c>
      <c r="D13" s="4">
        <f>MAX(D30:D42,D45:D55,D57:D74,D76:D98,D101:D115,D119:D132)-MIN(D30:D42,D45:D55,D57:D74,D76:D98,D101:D115,D119:D132)</f>
        <v>3.3499999999999943</v>
      </c>
      <c r="E13" s="4">
        <f>MAX(E30:E42,E45:E55,E57:E74,E76:E98,E101:E115,E119:E132)-MIN(E30:E42,E45:E55,E57:E74,E76:E98,E101:E115,E119:E132)</f>
        <v>7.0269999999999992</v>
      </c>
      <c r="F13" s="4">
        <f>MAX(I30:I42,I45:I55,I57:I74,I76:I98,I101:I115,I119:I132)-MIN(I30:I42,I45:I55,I57:I74,I76:I98,I101:I115,I119:I132)</f>
        <v>255.76999999999998</v>
      </c>
      <c r="G13" s="17">
        <f>MAX(D30:D42,D45:D55,D57:D74,D76:D98,D101:D115,D119:D132)</f>
        <v>82.28</v>
      </c>
      <c r="H13" s="4">
        <f>MIN(D30:D42,D45:D55,D57:D74,D76:D98,D101:D115,D119:D132)</f>
        <v>78.930000000000007</v>
      </c>
      <c r="I13" s="13"/>
      <c r="J13" s="4" t="s">
        <v>234</v>
      </c>
    </row>
    <row r="14" spans="1:10">
      <c r="A14" s="4" t="s">
        <v>104</v>
      </c>
      <c r="B14" s="5">
        <v>41102</v>
      </c>
      <c r="C14" s="6">
        <v>0.50996527777777778</v>
      </c>
      <c r="J14" s="4" t="s">
        <v>235</v>
      </c>
    </row>
    <row r="15" spans="1:10">
      <c r="B15" s="5"/>
      <c r="C15" s="6"/>
      <c r="J15" s="4" t="s">
        <v>233</v>
      </c>
    </row>
    <row r="16" spans="1:10">
      <c r="A16" s="4" t="s">
        <v>105</v>
      </c>
      <c r="B16" s="4">
        <v>107</v>
      </c>
    </row>
    <row r="18" spans="1:9">
      <c r="A18" s="4" t="s">
        <v>106</v>
      </c>
    </row>
    <row r="19" spans="1:9">
      <c r="A19" s="4" t="s">
        <v>107</v>
      </c>
      <c r="B19" s="4" t="s">
        <v>108</v>
      </c>
    </row>
    <row r="20" spans="1:9">
      <c r="A20" s="4" t="s">
        <v>109</v>
      </c>
      <c r="B20" s="4" t="s">
        <v>110</v>
      </c>
    </row>
    <row r="21" spans="1:9">
      <c r="A21" s="4" t="s">
        <v>111</v>
      </c>
      <c r="B21" s="4" t="s">
        <v>112</v>
      </c>
    </row>
    <row r="22" spans="1:9">
      <c r="A22" s="4" t="s">
        <v>113</v>
      </c>
      <c r="B22" s="4" t="s">
        <v>114</v>
      </c>
    </row>
    <row r="23" spans="1:9">
      <c r="A23" s="4" t="s">
        <v>115</v>
      </c>
      <c r="C23" s="4" t="s">
        <v>116</v>
      </c>
    </row>
    <row r="24" spans="1:9">
      <c r="A24" s="4" t="s">
        <v>117</v>
      </c>
      <c r="B24" s="4" t="s">
        <v>118</v>
      </c>
    </row>
    <row r="25" spans="1:9">
      <c r="A25" s="4" t="s">
        <v>119</v>
      </c>
      <c r="B25" s="4" t="s">
        <v>120</v>
      </c>
    </row>
    <row r="27" spans="1:9">
      <c r="D27" s="4" t="s">
        <v>121</v>
      </c>
      <c r="E27" s="4" t="s">
        <v>108</v>
      </c>
      <c r="F27" s="4" t="s">
        <v>122</v>
      </c>
      <c r="G27" s="4" t="s">
        <v>123</v>
      </c>
      <c r="H27" s="4" t="s">
        <v>124</v>
      </c>
      <c r="I27" s="4" t="s">
        <v>125</v>
      </c>
    </row>
    <row r="28" spans="1:9">
      <c r="A28" s="4" t="s">
        <v>126</v>
      </c>
      <c r="B28" s="4" t="s">
        <v>127</v>
      </c>
      <c r="C28" s="4" t="s">
        <v>128</v>
      </c>
      <c r="D28" s="4" t="s">
        <v>129</v>
      </c>
      <c r="E28" s="4" t="s">
        <v>130</v>
      </c>
      <c r="F28" s="4" t="s">
        <v>131</v>
      </c>
      <c r="G28" s="4" t="s">
        <v>132</v>
      </c>
      <c r="H28" s="4" t="s">
        <v>124</v>
      </c>
      <c r="I28" s="4" t="s">
        <v>133</v>
      </c>
    </row>
    <row r="29" spans="1:9">
      <c r="A29" s="4" t="s">
        <v>134</v>
      </c>
      <c r="B29" s="4" t="s">
        <v>134</v>
      </c>
      <c r="C29" s="4" t="s">
        <v>135</v>
      </c>
      <c r="D29" s="4" t="s">
        <v>136</v>
      </c>
      <c r="E29" s="4" t="s">
        <v>136</v>
      </c>
      <c r="F29" s="4" t="s">
        <v>136</v>
      </c>
      <c r="G29" s="4" t="s">
        <v>136</v>
      </c>
      <c r="H29" s="4" t="s">
        <v>136</v>
      </c>
      <c r="I29" s="4" t="s">
        <v>136</v>
      </c>
    </row>
    <row r="30" spans="1:9">
      <c r="A30" s="5">
        <v>41102</v>
      </c>
      <c r="B30" s="6">
        <v>0.51077546296296295</v>
      </c>
      <c r="C30" s="4">
        <v>70</v>
      </c>
      <c r="D30" s="4">
        <v>81.680000000000007</v>
      </c>
      <c r="E30" s="4">
        <v>1.099</v>
      </c>
      <c r="F30" s="4">
        <v>29.49</v>
      </c>
      <c r="G30" s="4">
        <v>2.7330000000000001</v>
      </c>
      <c r="H30" s="4">
        <v>7.93</v>
      </c>
      <c r="I30" s="4">
        <v>1166.79</v>
      </c>
    </row>
    <row r="31" spans="1:9">
      <c r="A31" s="5">
        <v>41102</v>
      </c>
      <c r="B31" s="6">
        <v>0.51082175925925932</v>
      </c>
      <c r="C31" s="4">
        <v>74</v>
      </c>
      <c r="D31" s="4">
        <v>81.69</v>
      </c>
      <c r="E31" s="4">
        <v>1.109</v>
      </c>
      <c r="F31" s="4">
        <v>29.49</v>
      </c>
      <c r="G31" s="4">
        <v>2.7330000000000001</v>
      </c>
      <c r="H31" s="4">
        <v>7.93</v>
      </c>
      <c r="I31" s="4">
        <v>1166.92</v>
      </c>
    </row>
    <row r="32" spans="1:9">
      <c r="A32" s="5">
        <v>41102</v>
      </c>
      <c r="B32" s="6">
        <v>0.51086805555555559</v>
      </c>
      <c r="C32" s="4">
        <v>78</v>
      </c>
      <c r="D32" s="4">
        <v>81.7</v>
      </c>
      <c r="E32" s="4">
        <v>1.1839999999999999</v>
      </c>
      <c r="F32" s="4">
        <v>29.49</v>
      </c>
      <c r="G32" s="4">
        <v>2.7330000000000001</v>
      </c>
      <c r="H32" s="4">
        <v>7.94</v>
      </c>
      <c r="I32" s="4">
        <v>1167.0999999999999</v>
      </c>
    </row>
    <row r="33" spans="1:9">
      <c r="A33" s="5">
        <v>41102</v>
      </c>
      <c r="B33" s="6">
        <v>0.51091435185185186</v>
      </c>
      <c r="C33" s="4">
        <v>82</v>
      </c>
      <c r="D33" s="4">
        <v>81.69</v>
      </c>
      <c r="E33" s="4">
        <v>1.208</v>
      </c>
      <c r="F33" s="4">
        <v>29.49</v>
      </c>
      <c r="G33" s="4">
        <v>2.7330000000000001</v>
      </c>
      <c r="H33" s="4">
        <v>7.94</v>
      </c>
      <c r="I33" s="4">
        <v>1166.99</v>
      </c>
    </row>
    <row r="34" spans="1:9">
      <c r="A34" s="5">
        <v>41102</v>
      </c>
      <c r="B34" s="6">
        <v>0.51096064814814812</v>
      </c>
      <c r="C34" s="4">
        <v>86</v>
      </c>
      <c r="D34" s="4">
        <v>81.7</v>
      </c>
      <c r="E34" s="4">
        <v>1.149</v>
      </c>
      <c r="F34" s="4">
        <v>29.49</v>
      </c>
      <c r="G34" s="4">
        <v>2.7069999999999999</v>
      </c>
      <c r="H34" s="4">
        <v>7.94</v>
      </c>
      <c r="I34" s="4">
        <v>1166.71</v>
      </c>
    </row>
    <row r="35" spans="1:9">
      <c r="A35" s="5">
        <v>41102</v>
      </c>
      <c r="B35" s="6">
        <v>0.51100694444444439</v>
      </c>
      <c r="C35" s="4">
        <v>90</v>
      </c>
      <c r="D35" s="4">
        <v>81.680000000000007</v>
      </c>
      <c r="E35" s="4">
        <v>1.206</v>
      </c>
      <c r="F35" s="4">
        <v>29.49</v>
      </c>
      <c r="G35" s="4">
        <v>2.7330000000000001</v>
      </c>
      <c r="H35" s="4">
        <v>7.95</v>
      </c>
      <c r="I35" s="4">
        <v>1166.56</v>
      </c>
    </row>
    <row r="36" spans="1:9">
      <c r="A36" s="5">
        <v>41102</v>
      </c>
      <c r="B36" s="6">
        <v>0.51105324074074077</v>
      </c>
      <c r="C36" s="4">
        <v>94</v>
      </c>
      <c r="D36" s="4">
        <v>81.650000000000006</v>
      </c>
      <c r="E36" s="4">
        <v>1.794</v>
      </c>
      <c r="F36" s="4">
        <v>29.49</v>
      </c>
      <c r="G36" s="4">
        <v>2.7330000000000001</v>
      </c>
      <c r="H36" s="4">
        <v>7.93</v>
      </c>
      <c r="I36" s="4">
        <v>1166.17</v>
      </c>
    </row>
    <row r="37" spans="1:9">
      <c r="A37" s="5">
        <v>41102</v>
      </c>
      <c r="B37" s="6">
        <v>0.51109953703703703</v>
      </c>
      <c r="C37" s="4">
        <v>98</v>
      </c>
      <c r="D37" s="4">
        <v>81.650000000000006</v>
      </c>
      <c r="E37" s="4">
        <v>2.1840000000000002</v>
      </c>
      <c r="F37" s="4">
        <v>29.49</v>
      </c>
      <c r="G37" s="4">
        <v>2.7330000000000001</v>
      </c>
      <c r="H37" s="4">
        <v>7.92</v>
      </c>
      <c r="I37" s="4">
        <v>1166.17</v>
      </c>
    </row>
    <row r="38" spans="1:9">
      <c r="A38" s="5">
        <v>41102</v>
      </c>
      <c r="B38" s="6">
        <v>0.51113425925925926</v>
      </c>
      <c r="C38" s="4">
        <v>101</v>
      </c>
      <c r="D38" s="4">
        <v>81.63</v>
      </c>
      <c r="E38" s="4">
        <v>2.573</v>
      </c>
      <c r="F38" s="4">
        <v>29.49</v>
      </c>
      <c r="G38" s="4">
        <v>2.7330000000000001</v>
      </c>
      <c r="H38" s="4">
        <v>7.92</v>
      </c>
      <c r="I38" s="4">
        <v>1165.95</v>
      </c>
    </row>
    <row r="39" spans="1:9">
      <c r="A39" s="5">
        <v>41102</v>
      </c>
      <c r="B39" s="6">
        <v>0.51118055555555553</v>
      </c>
      <c r="C39" s="4">
        <v>105</v>
      </c>
      <c r="D39" s="4">
        <v>81.61</v>
      </c>
      <c r="E39" s="4">
        <v>3.7440000000000002</v>
      </c>
      <c r="F39" s="4">
        <v>29.49</v>
      </c>
      <c r="G39" s="4">
        <v>2.7330000000000001</v>
      </c>
      <c r="H39" s="4">
        <v>7.92</v>
      </c>
      <c r="I39" s="4">
        <v>1165.6400000000001</v>
      </c>
    </row>
    <row r="40" spans="1:9">
      <c r="A40" s="5">
        <v>41102</v>
      </c>
      <c r="B40" s="6">
        <v>0.51122685185185179</v>
      </c>
      <c r="C40" s="4">
        <v>109</v>
      </c>
      <c r="D40" s="4">
        <v>81.59</v>
      </c>
      <c r="E40" s="4">
        <v>3.7829999999999999</v>
      </c>
      <c r="F40" s="4">
        <v>29.49</v>
      </c>
      <c r="G40" s="4">
        <v>2.7589999999999999</v>
      </c>
      <c r="H40" s="4">
        <v>7.92</v>
      </c>
      <c r="I40" s="4">
        <v>1165.5999999999999</v>
      </c>
    </row>
    <row r="41" spans="1:9">
      <c r="A41" s="5">
        <v>41102</v>
      </c>
      <c r="B41" s="6">
        <v>0.51127314814814817</v>
      </c>
      <c r="C41" s="4">
        <v>113</v>
      </c>
      <c r="D41" s="4">
        <v>81.61</v>
      </c>
      <c r="E41" s="4">
        <v>3.7879999999999998</v>
      </c>
      <c r="F41" s="4">
        <v>29.49</v>
      </c>
      <c r="G41" s="4">
        <v>2.7330000000000001</v>
      </c>
      <c r="H41" s="4">
        <v>7.92</v>
      </c>
      <c r="I41" s="4">
        <v>1165.56</v>
      </c>
    </row>
    <row r="42" spans="1:9">
      <c r="A42" s="5">
        <v>41102</v>
      </c>
      <c r="B42" s="6">
        <v>0.51131944444444444</v>
      </c>
      <c r="C42" s="4">
        <v>117</v>
      </c>
      <c r="D42" s="4">
        <v>81.62</v>
      </c>
      <c r="E42" s="4">
        <v>1.764</v>
      </c>
      <c r="F42" s="4">
        <v>29.49</v>
      </c>
      <c r="G42" s="4">
        <v>2.7589999999999999</v>
      </c>
      <c r="H42" s="4">
        <v>7.92</v>
      </c>
      <c r="I42" s="4">
        <v>1166.51</v>
      </c>
    </row>
    <row r="43" spans="1:9">
      <c r="A43" s="11">
        <v>41102</v>
      </c>
      <c r="B43" s="12">
        <v>0.5113657407407407</v>
      </c>
      <c r="C43" s="13">
        <v>121</v>
      </c>
      <c r="D43" s="13">
        <v>81.55</v>
      </c>
      <c r="E43" s="13">
        <v>-0.17899999999999999</v>
      </c>
      <c r="F43" s="13">
        <v>29.49</v>
      </c>
      <c r="G43" s="13">
        <v>2.7069999999999999</v>
      </c>
      <c r="H43" s="13">
        <v>7.9</v>
      </c>
      <c r="I43" s="13">
        <v>1.75</v>
      </c>
    </row>
    <row r="44" spans="1:9">
      <c r="A44" s="11">
        <v>41102</v>
      </c>
      <c r="B44" s="12">
        <v>0.51141203703703708</v>
      </c>
      <c r="C44" s="13">
        <v>125</v>
      </c>
      <c r="D44" s="13">
        <v>80.28</v>
      </c>
      <c r="E44" s="13">
        <v>-0.17499999999999999</v>
      </c>
      <c r="F44" s="13">
        <v>29.49</v>
      </c>
      <c r="G44" s="13">
        <v>2.7069999999999999</v>
      </c>
      <c r="H44" s="13">
        <v>7.59</v>
      </c>
      <c r="I44" s="13">
        <v>1.29</v>
      </c>
    </row>
    <row r="45" spans="1:9">
      <c r="A45" s="5">
        <v>41102</v>
      </c>
      <c r="B45" s="6">
        <v>0.51696759259259262</v>
      </c>
      <c r="C45" s="4">
        <v>605</v>
      </c>
      <c r="D45" s="4">
        <v>81.96</v>
      </c>
      <c r="E45" s="4">
        <v>0.69599999999999995</v>
      </c>
      <c r="F45" s="4">
        <v>29.49</v>
      </c>
      <c r="G45" s="4">
        <v>2.7069999999999999</v>
      </c>
      <c r="H45" s="4">
        <v>8.1999999999999993</v>
      </c>
      <c r="I45" s="4">
        <v>1171.06</v>
      </c>
    </row>
    <row r="46" spans="1:9">
      <c r="A46" s="5">
        <v>41102</v>
      </c>
      <c r="B46" s="6">
        <v>0.51701388888888888</v>
      </c>
      <c r="C46" s="4">
        <v>609</v>
      </c>
      <c r="D46" s="4">
        <v>81.97</v>
      </c>
      <c r="E46" s="4">
        <v>1.9830000000000001</v>
      </c>
      <c r="F46" s="4">
        <v>29.49</v>
      </c>
      <c r="G46" s="4">
        <v>2.7069999999999999</v>
      </c>
      <c r="H46" s="4">
        <v>8.1199999999999992</v>
      </c>
      <c r="I46" s="4">
        <v>1170.6099999999999</v>
      </c>
    </row>
    <row r="47" spans="1:9">
      <c r="A47" s="5">
        <v>41102</v>
      </c>
      <c r="B47" s="6">
        <v>0.51706018518518515</v>
      </c>
      <c r="C47" s="4">
        <v>613</v>
      </c>
      <c r="D47" s="4">
        <v>81.94</v>
      </c>
      <c r="E47" s="4">
        <v>2.76</v>
      </c>
      <c r="F47" s="4">
        <v>29.49</v>
      </c>
      <c r="G47" s="4">
        <v>2.7069999999999999</v>
      </c>
      <c r="H47" s="4">
        <v>8.07</v>
      </c>
      <c r="I47" s="4">
        <v>1170.69</v>
      </c>
    </row>
    <row r="48" spans="1:9">
      <c r="A48" s="5">
        <v>41102</v>
      </c>
      <c r="B48" s="6">
        <v>0.51710648148148153</v>
      </c>
      <c r="C48" s="4">
        <v>617</v>
      </c>
      <c r="D48" s="4">
        <v>81.91</v>
      </c>
      <c r="E48" s="4">
        <v>3.6</v>
      </c>
      <c r="F48" s="4">
        <v>29.49</v>
      </c>
      <c r="G48" s="4">
        <v>2.7330000000000001</v>
      </c>
      <c r="H48" s="4">
        <v>8.0500000000000007</v>
      </c>
      <c r="I48" s="4">
        <v>1170.8</v>
      </c>
    </row>
    <row r="49" spans="1:9">
      <c r="A49" s="5">
        <v>41102</v>
      </c>
      <c r="B49" s="6">
        <v>0.51715277777777779</v>
      </c>
      <c r="C49" s="4">
        <v>621</v>
      </c>
      <c r="D49" s="4">
        <v>81.89</v>
      </c>
      <c r="E49" s="4">
        <v>4.274</v>
      </c>
      <c r="F49" s="4">
        <v>29.49</v>
      </c>
      <c r="G49" s="4">
        <v>2.7069999999999999</v>
      </c>
      <c r="H49" s="4">
        <v>8.02</v>
      </c>
      <c r="I49" s="4">
        <v>1170.4100000000001</v>
      </c>
    </row>
    <row r="50" spans="1:9">
      <c r="A50" s="5">
        <v>41102</v>
      </c>
      <c r="B50" s="6">
        <v>0.51719907407407406</v>
      </c>
      <c r="C50" s="4">
        <v>625</v>
      </c>
      <c r="D50" s="4">
        <v>81.89</v>
      </c>
      <c r="E50" s="4">
        <v>5.0679999999999996</v>
      </c>
      <c r="F50" s="4">
        <v>29.49</v>
      </c>
      <c r="G50" s="4">
        <v>2.7330000000000001</v>
      </c>
      <c r="H50" s="4">
        <v>8.02</v>
      </c>
      <c r="I50" s="4">
        <v>1170.6099999999999</v>
      </c>
    </row>
    <row r="51" spans="1:9">
      <c r="A51" s="5">
        <v>41102</v>
      </c>
      <c r="B51" s="6">
        <v>0.51724537037037044</v>
      </c>
      <c r="C51" s="4">
        <v>629</v>
      </c>
      <c r="D51" s="4">
        <v>81.89</v>
      </c>
      <c r="E51" s="4">
        <v>6.1280000000000001</v>
      </c>
      <c r="F51" s="4">
        <v>29.49</v>
      </c>
      <c r="G51" s="4">
        <v>2.7330000000000001</v>
      </c>
      <c r="H51" s="4">
        <v>8.01</v>
      </c>
      <c r="I51" s="4">
        <v>1173.31</v>
      </c>
    </row>
    <row r="52" spans="1:9">
      <c r="A52" s="5">
        <v>41102</v>
      </c>
      <c r="B52" s="6">
        <v>0.51729166666666659</v>
      </c>
      <c r="C52" s="4">
        <v>633</v>
      </c>
      <c r="D52" s="4">
        <v>81.88</v>
      </c>
      <c r="E52" s="4">
        <v>6.2110000000000003</v>
      </c>
      <c r="F52" s="4">
        <v>29.49</v>
      </c>
      <c r="G52" s="4">
        <v>2.681</v>
      </c>
      <c r="H52" s="4">
        <v>8.01</v>
      </c>
      <c r="I52" s="4">
        <v>1171.47</v>
      </c>
    </row>
    <row r="53" spans="1:9">
      <c r="A53" s="5">
        <v>41102</v>
      </c>
      <c r="B53" s="6">
        <v>0.51733796296296297</v>
      </c>
      <c r="C53" s="4">
        <v>637</v>
      </c>
      <c r="D53" s="4">
        <v>81.88</v>
      </c>
      <c r="E53" s="4">
        <v>6.3289999999999997</v>
      </c>
      <c r="F53" s="4">
        <v>29.49</v>
      </c>
      <c r="G53" s="4">
        <v>2.6549999999999998</v>
      </c>
      <c r="H53" s="4">
        <v>8</v>
      </c>
      <c r="I53" s="4">
        <v>1171.83</v>
      </c>
    </row>
    <row r="54" spans="1:9">
      <c r="A54" s="5">
        <v>41102</v>
      </c>
      <c r="B54" s="6">
        <v>0.51738425925925924</v>
      </c>
      <c r="C54" s="4">
        <v>641</v>
      </c>
      <c r="D54" s="4">
        <v>81.88</v>
      </c>
      <c r="E54" s="4">
        <v>5.9349999999999996</v>
      </c>
      <c r="F54" s="4">
        <v>29.49</v>
      </c>
      <c r="G54" s="4">
        <v>2.681</v>
      </c>
      <c r="H54" s="4">
        <v>8</v>
      </c>
      <c r="I54" s="4">
        <v>1170.97</v>
      </c>
    </row>
    <row r="55" spans="1:9">
      <c r="A55" s="5">
        <v>41102</v>
      </c>
      <c r="B55" s="6">
        <v>0.51741898148148147</v>
      </c>
      <c r="C55" s="4">
        <v>644</v>
      </c>
      <c r="D55" s="4">
        <v>81.92</v>
      </c>
      <c r="E55" s="4">
        <v>1.448</v>
      </c>
      <c r="F55" s="4">
        <v>29.49</v>
      </c>
      <c r="G55" s="4">
        <v>2.6549999999999998</v>
      </c>
      <c r="H55" s="4">
        <v>7.99</v>
      </c>
      <c r="I55" s="4">
        <v>1169.8599999999999</v>
      </c>
    </row>
    <row r="56" spans="1:9">
      <c r="A56" s="5">
        <v>41102</v>
      </c>
      <c r="B56" s="6">
        <v>0.51746527777777784</v>
      </c>
      <c r="C56" s="4">
        <v>648</v>
      </c>
      <c r="D56" s="4">
        <v>81.94</v>
      </c>
      <c r="E56" s="4">
        <v>0.01</v>
      </c>
      <c r="F56" s="4">
        <v>29.49</v>
      </c>
      <c r="G56" s="4">
        <v>2.629</v>
      </c>
      <c r="H56" s="4">
        <v>8</v>
      </c>
      <c r="I56" s="4">
        <v>2.69</v>
      </c>
    </row>
    <row r="57" spans="1:9">
      <c r="A57" s="5">
        <v>41102</v>
      </c>
      <c r="B57" s="6">
        <v>0.51777777777777778</v>
      </c>
      <c r="C57" s="4">
        <v>675</v>
      </c>
      <c r="D57" s="4">
        <v>81.489999999999995</v>
      </c>
      <c r="E57" s="4">
        <v>0.46500000000000002</v>
      </c>
      <c r="F57" s="4">
        <v>29.49</v>
      </c>
      <c r="G57" s="4">
        <v>2.681</v>
      </c>
      <c r="H57" s="4">
        <v>8.01</v>
      </c>
      <c r="I57" s="4">
        <v>1170.31</v>
      </c>
    </row>
    <row r="58" spans="1:9">
      <c r="A58" s="5">
        <v>41102</v>
      </c>
      <c r="B58" s="6">
        <v>0.51782407407407405</v>
      </c>
      <c r="C58" s="4">
        <v>679</v>
      </c>
      <c r="D58" s="4">
        <v>81.93</v>
      </c>
      <c r="E58" s="4">
        <v>1.7110000000000001</v>
      </c>
      <c r="F58" s="4">
        <v>29.49</v>
      </c>
      <c r="G58" s="4">
        <v>2.7069999999999999</v>
      </c>
      <c r="H58" s="4">
        <v>8</v>
      </c>
      <c r="I58" s="4">
        <v>1170.26</v>
      </c>
    </row>
    <row r="59" spans="1:9">
      <c r="A59" s="5">
        <v>41102</v>
      </c>
      <c r="B59" s="6">
        <v>0.51787037037037031</v>
      </c>
      <c r="C59" s="4">
        <v>683</v>
      </c>
      <c r="D59" s="4">
        <v>81.88</v>
      </c>
      <c r="E59" s="4">
        <v>2.7730000000000001</v>
      </c>
      <c r="F59" s="4">
        <v>29.49</v>
      </c>
      <c r="G59" s="4">
        <v>2.681</v>
      </c>
      <c r="H59" s="4">
        <v>7.99</v>
      </c>
      <c r="I59" s="4">
        <v>1170.3699999999999</v>
      </c>
    </row>
    <row r="60" spans="1:9">
      <c r="A60" s="5">
        <v>41102</v>
      </c>
      <c r="B60" s="6">
        <v>0.51791666666666669</v>
      </c>
      <c r="C60" s="4">
        <v>687</v>
      </c>
      <c r="D60" s="4">
        <v>81.88</v>
      </c>
      <c r="E60" s="4">
        <v>3.0190000000000001</v>
      </c>
      <c r="F60" s="4">
        <v>29.49</v>
      </c>
      <c r="G60" s="4">
        <v>2.681</v>
      </c>
      <c r="H60" s="4">
        <v>7.99</v>
      </c>
      <c r="I60" s="4">
        <v>1170.03</v>
      </c>
    </row>
    <row r="61" spans="1:9">
      <c r="A61" s="5">
        <v>41102</v>
      </c>
      <c r="B61" s="6">
        <v>0.51796296296296296</v>
      </c>
      <c r="C61" s="4">
        <v>691</v>
      </c>
      <c r="D61" s="4">
        <v>81.91</v>
      </c>
      <c r="E61" s="4">
        <v>3.1469999999999998</v>
      </c>
      <c r="F61" s="4">
        <v>29.49</v>
      </c>
      <c r="G61" s="4">
        <v>2.681</v>
      </c>
      <c r="H61" s="4">
        <v>7.99</v>
      </c>
      <c r="I61" s="4">
        <v>1170.07</v>
      </c>
    </row>
    <row r="62" spans="1:9">
      <c r="A62" s="5">
        <v>41102</v>
      </c>
      <c r="B62" s="6">
        <v>0.51800925925925922</v>
      </c>
      <c r="C62" s="4">
        <v>695</v>
      </c>
      <c r="D62" s="4">
        <v>81.89</v>
      </c>
      <c r="E62" s="4">
        <v>4.1580000000000004</v>
      </c>
      <c r="F62" s="4">
        <v>29.49</v>
      </c>
      <c r="G62" s="4">
        <v>2.6549999999999998</v>
      </c>
      <c r="H62" s="4">
        <v>7.98</v>
      </c>
      <c r="I62" s="4">
        <v>1169.9000000000001</v>
      </c>
    </row>
    <row r="63" spans="1:9">
      <c r="A63" s="5">
        <v>41102</v>
      </c>
      <c r="B63" s="6">
        <v>0.5180555555555556</v>
      </c>
      <c r="C63" s="4">
        <v>699</v>
      </c>
      <c r="D63" s="4">
        <v>81.900000000000006</v>
      </c>
      <c r="E63" s="4">
        <v>5.1020000000000003</v>
      </c>
      <c r="F63" s="4">
        <v>29.49</v>
      </c>
      <c r="G63" s="4">
        <v>2.6549999999999998</v>
      </c>
      <c r="H63" s="4">
        <v>7.98</v>
      </c>
      <c r="I63" s="4">
        <v>1169.8499999999999</v>
      </c>
    </row>
    <row r="64" spans="1:9">
      <c r="A64" s="5">
        <v>41102</v>
      </c>
      <c r="B64" s="6">
        <v>0.51810185185185187</v>
      </c>
      <c r="C64" s="4">
        <v>703</v>
      </c>
      <c r="D64" s="4">
        <v>81.900000000000006</v>
      </c>
      <c r="E64" s="4">
        <v>5.2320000000000002</v>
      </c>
      <c r="F64" s="4">
        <v>29.49</v>
      </c>
      <c r="G64" s="4">
        <v>2.681</v>
      </c>
      <c r="H64" s="4">
        <v>7.98</v>
      </c>
      <c r="I64" s="4">
        <v>1169.96</v>
      </c>
    </row>
    <row r="65" spans="1:9">
      <c r="A65" s="5">
        <v>41102</v>
      </c>
      <c r="B65" s="6">
        <v>0.51814814814814814</v>
      </c>
      <c r="C65" s="4">
        <v>707</v>
      </c>
      <c r="D65" s="4">
        <v>81.89</v>
      </c>
      <c r="E65" s="4">
        <v>5.8620000000000001</v>
      </c>
      <c r="F65" s="4">
        <v>29.49</v>
      </c>
      <c r="G65" s="4">
        <v>2.681</v>
      </c>
      <c r="H65" s="4">
        <v>7.98</v>
      </c>
      <c r="I65" s="4">
        <v>1170.92</v>
      </c>
    </row>
    <row r="66" spans="1:9">
      <c r="A66" s="5">
        <v>41102</v>
      </c>
      <c r="B66" s="6">
        <v>0.51818287037037036</v>
      </c>
      <c r="C66" s="4">
        <v>710</v>
      </c>
      <c r="D66" s="4">
        <v>81.89</v>
      </c>
      <c r="E66" s="4">
        <v>6.1589999999999998</v>
      </c>
      <c r="F66" s="4">
        <v>29.49</v>
      </c>
      <c r="G66" s="4">
        <v>2.681</v>
      </c>
      <c r="H66" s="4">
        <v>7.98</v>
      </c>
      <c r="I66" s="4">
        <v>1170</v>
      </c>
    </row>
    <row r="67" spans="1:9">
      <c r="A67" s="5">
        <v>41102</v>
      </c>
      <c r="B67" s="6">
        <v>0.51822916666666663</v>
      </c>
      <c r="C67" s="4">
        <v>714</v>
      </c>
      <c r="D67" s="4">
        <v>81.88</v>
      </c>
      <c r="E67" s="4">
        <v>6.5890000000000004</v>
      </c>
      <c r="F67" s="4">
        <v>29.49</v>
      </c>
      <c r="G67" s="4">
        <v>2.681</v>
      </c>
      <c r="H67" s="4">
        <v>7.98</v>
      </c>
      <c r="I67" s="4">
        <v>1170.07</v>
      </c>
    </row>
    <row r="68" spans="1:9">
      <c r="A68" s="5">
        <v>41102</v>
      </c>
      <c r="B68" s="6">
        <v>0.51827546296296301</v>
      </c>
      <c r="C68" s="4">
        <v>718</v>
      </c>
      <c r="D68" s="4">
        <v>81.88</v>
      </c>
      <c r="E68" s="4">
        <v>7.1529999999999996</v>
      </c>
      <c r="F68" s="4">
        <v>29.49</v>
      </c>
      <c r="G68" s="4">
        <v>2.6549999999999998</v>
      </c>
      <c r="H68" s="4">
        <v>7.97</v>
      </c>
      <c r="I68" s="4">
        <v>1172.5899999999999</v>
      </c>
    </row>
    <row r="69" spans="1:9">
      <c r="A69" s="5">
        <v>41102</v>
      </c>
      <c r="B69" s="6">
        <v>0.51832175925925927</v>
      </c>
      <c r="C69" s="4">
        <v>722</v>
      </c>
      <c r="D69" s="4">
        <v>81.88</v>
      </c>
      <c r="E69" s="4">
        <v>7.1509999999999998</v>
      </c>
      <c r="F69" s="4">
        <v>29.49</v>
      </c>
      <c r="G69" s="4">
        <v>2.681</v>
      </c>
      <c r="H69" s="4">
        <v>7.97</v>
      </c>
      <c r="I69" s="4">
        <v>1170.58</v>
      </c>
    </row>
    <row r="70" spans="1:9">
      <c r="A70" s="5">
        <v>41102</v>
      </c>
      <c r="B70" s="6">
        <v>0.51836805555555554</v>
      </c>
      <c r="C70" s="4">
        <v>726</v>
      </c>
      <c r="D70" s="4">
        <v>81.88</v>
      </c>
      <c r="E70" s="4">
        <v>6.55</v>
      </c>
      <c r="F70" s="4">
        <v>29.49</v>
      </c>
      <c r="G70" s="4">
        <v>2.681</v>
      </c>
      <c r="H70" s="4">
        <v>7.97</v>
      </c>
      <c r="I70" s="4">
        <v>1171.1099999999999</v>
      </c>
    </row>
    <row r="71" spans="1:9">
      <c r="A71" s="5">
        <v>41102</v>
      </c>
      <c r="B71" s="6">
        <v>0.51841435185185192</v>
      </c>
      <c r="C71" s="4">
        <v>730</v>
      </c>
      <c r="D71" s="4">
        <v>81.89</v>
      </c>
      <c r="E71" s="4">
        <v>5.484</v>
      </c>
      <c r="F71" s="4">
        <v>29.49</v>
      </c>
      <c r="G71" s="4">
        <v>2.681</v>
      </c>
      <c r="H71" s="4">
        <v>7.98</v>
      </c>
      <c r="I71" s="4">
        <v>1169.98</v>
      </c>
    </row>
    <row r="72" spans="1:9">
      <c r="A72" s="5">
        <v>41102</v>
      </c>
      <c r="B72" s="6">
        <v>0.51846064814814818</v>
      </c>
      <c r="C72" s="4">
        <v>734</v>
      </c>
      <c r="D72" s="4">
        <v>81.91</v>
      </c>
      <c r="E72" s="4">
        <v>4.085</v>
      </c>
      <c r="F72" s="4">
        <v>29.49</v>
      </c>
      <c r="G72" s="4">
        <v>2.681</v>
      </c>
      <c r="H72" s="4">
        <v>7.98</v>
      </c>
      <c r="I72" s="4">
        <v>1169.33</v>
      </c>
    </row>
    <row r="73" spans="1:9">
      <c r="A73" s="5">
        <v>41102</v>
      </c>
      <c r="B73" s="6">
        <v>0.51850694444444445</v>
      </c>
      <c r="C73" s="4">
        <v>738</v>
      </c>
      <c r="D73" s="4">
        <v>81.91</v>
      </c>
      <c r="E73" s="4">
        <v>2.0209999999999999</v>
      </c>
      <c r="F73" s="4">
        <v>29.49</v>
      </c>
      <c r="G73" s="4">
        <v>2.681</v>
      </c>
      <c r="H73" s="4">
        <v>7.98</v>
      </c>
      <c r="I73" s="4">
        <v>1169.31</v>
      </c>
    </row>
    <row r="74" spans="1:9">
      <c r="A74" s="5">
        <v>41102</v>
      </c>
      <c r="B74" s="6">
        <v>0.51855324074074072</v>
      </c>
      <c r="C74" s="4">
        <v>742</v>
      </c>
      <c r="D74" s="4">
        <v>81.92</v>
      </c>
      <c r="E74" s="4">
        <v>0.34</v>
      </c>
      <c r="F74" s="4">
        <v>29.49</v>
      </c>
      <c r="G74" s="4">
        <v>2.681</v>
      </c>
      <c r="H74" s="4">
        <v>7.98</v>
      </c>
      <c r="I74" s="4">
        <v>1168.96</v>
      </c>
    </row>
    <row r="75" spans="1:9">
      <c r="A75" s="11">
        <v>41102</v>
      </c>
      <c r="B75" s="12">
        <v>0.51858796296296295</v>
      </c>
      <c r="C75" s="13">
        <v>745</v>
      </c>
      <c r="D75" s="13">
        <v>81.67</v>
      </c>
      <c r="E75" s="13">
        <v>-0.111</v>
      </c>
      <c r="F75" s="13">
        <v>29.49</v>
      </c>
      <c r="G75" s="13">
        <v>2.681</v>
      </c>
      <c r="H75" s="13">
        <v>7.96</v>
      </c>
      <c r="I75" s="13">
        <v>1.29</v>
      </c>
    </row>
    <row r="76" spans="1:9">
      <c r="A76" s="5">
        <v>41102</v>
      </c>
      <c r="B76" s="6">
        <v>0.5237384259259259</v>
      </c>
      <c r="C76" s="4">
        <v>1190</v>
      </c>
      <c r="D76" s="4">
        <v>82.12</v>
      </c>
      <c r="E76" s="4">
        <v>0.78200000000000003</v>
      </c>
      <c r="F76" s="4">
        <v>29.49</v>
      </c>
      <c r="G76" s="4">
        <v>2.681</v>
      </c>
      <c r="H76" s="4">
        <v>8.1</v>
      </c>
      <c r="I76" s="4">
        <v>1171.29</v>
      </c>
    </row>
    <row r="77" spans="1:9">
      <c r="A77" s="5">
        <v>41102</v>
      </c>
      <c r="B77" s="6">
        <v>0.52378472222222217</v>
      </c>
      <c r="C77" s="4">
        <v>1194</v>
      </c>
      <c r="D77" s="4">
        <v>82.11</v>
      </c>
      <c r="E77" s="4">
        <v>1.1379999999999999</v>
      </c>
      <c r="F77" s="4">
        <v>29.49</v>
      </c>
      <c r="G77" s="4">
        <v>2.6549999999999998</v>
      </c>
      <c r="H77" s="4">
        <v>8.08</v>
      </c>
      <c r="I77" s="4">
        <v>1171.25</v>
      </c>
    </row>
    <row r="78" spans="1:9">
      <c r="A78" s="5">
        <v>41102</v>
      </c>
      <c r="B78" s="6">
        <v>0.52383101851851854</v>
      </c>
      <c r="C78" s="4">
        <v>1198</v>
      </c>
      <c r="D78" s="4">
        <v>82.1</v>
      </c>
      <c r="E78" s="4">
        <v>0.499</v>
      </c>
      <c r="F78" s="4">
        <v>29.49</v>
      </c>
      <c r="G78" s="4">
        <v>2.681</v>
      </c>
      <c r="H78" s="4">
        <v>8.0500000000000007</v>
      </c>
      <c r="I78" s="4">
        <v>1171.19</v>
      </c>
    </row>
    <row r="79" spans="1:9">
      <c r="A79" s="5">
        <v>41102</v>
      </c>
      <c r="B79" s="6">
        <v>0.52387731481481481</v>
      </c>
      <c r="C79" s="4">
        <v>1202</v>
      </c>
      <c r="D79" s="4">
        <v>82.08</v>
      </c>
      <c r="E79" s="4">
        <v>1.278</v>
      </c>
      <c r="F79" s="4">
        <v>29.49</v>
      </c>
      <c r="G79" s="4">
        <v>2.7069999999999999</v>
      </c>
      <c r="H79" s="4">
        <v>8.0399999999999991</v>
      </c>
      <c r="I79" s="4">
        <v>1170.93</v>
      </c>
    </row>
    <row r="80" spans="1:9">
      <c r="A80" s="5">
        <v>41102</v>
      </c>
      <c r="B80" s="6">
        <v>0.52392361111111108</v>
      </c>
      <c r="C80" s="4">
        <v>1206</v>
      </c>
      <c r="D80" s="4">
        <v>82.1</v>
      </c>
      <c r="E80" s="4">
        <v>0.29799999999999999</v>
      </c>
      <c r="F80" s="4">
        <v>29.49</v>
      </c>
      <c r="G80" s="4">
        <v>2.577</v>
      </c>
      <c r="H80" s="4">
        <v>8.0299999999999994</v>
      </c>
      <c r="I80" s="4">
        <v>1171.06</v>
      </c>
    </row>
    <row r="81" spans="1:9">
      <c r="A81" s="5">
        <v>41102</v>
      </c>
      <c r="B81" s="6">
        <v>0.52584490740740741</v>
      </c>
      <c r="C81" s="4">
        <v>1372</v>
      </c>
      <c r="D81" s="4">
        <v>82.25</v>
      </c>
      <c r="E81" s="4">
        <v>0.26500000000000001</v>
      </c>
      <c r="F81" s="4">
        <v>29.49</v>
      </c>
      <c r="G81" s="4">
        <v>2.681</v>
      </c>
      <c r="H81" s="4">
        <v>8.1300000000000008</v>
      </c>
      <c r="I81" s="4">
        <v>1173.25</v>
      </c>
    </row>
    <row r="82" spans="1:9">
      <c r="A82" s="5">
        <v>41102</v>
      </c>
      <c r="B82" s="6">
        <v>0.52589120370370368</v>
      </c>
      <c r="C82" s="4">
        <v>1376</v>
      </c>
      <c r="D82" s="4">
        <v>82.19</v>
      </c>
      <c r="E82" s="4">
        <v>2.6779999999999999</v>
      </c>
      <c r="F82" s="4">
        <v>29.49</v>
      </c>
      <c r="G82" s="4">
        <v>2.7069999999999999</v>
      </c>
      <c r="H82" s="4">
        <v>8.08</v>
      </c>
      <c r="I82" s="4">
        <v>1172.5899999999999</v>
      </c>
    </row>
    <row r="83" spans="1:9">
      <c r="A83" s="5">
        <v>41102</v>
      </c>
      <c r="B83" s="6">
        <v>0.52593750000000006</v>
      </c>
      <c r="C83" s="4">
        <v>1380</v>
      </c>
      <c r="D83" s="4">
        <v>82.16</v>
      </c>
      <c r="E83" s="4">
        <v>3.456</v>
      </c>
      <c r="F83" s="4">
        <v>29.49</v>
      </c>
      <c r="G83" s="4">
        <v>2.7069999999999999</v>
      </c>
      <c r="H83" s="4">
        <v>8.06</v>
      </c>
      <c r="I83" s="4">
        <v>1172.3399999999999</v>
      </c>
    </row>
    <row r="84" spans="1:9">
      <c r="A84" s="5">
        <v>41102</v>
      </c>
      <c r="B84" s="6">
        <v>0.52598379629629632</v>
      </c>
      <c r="C84" s="4">
        <v>1384</v>
      </c>
      <c r="D84" s="4">
        <v>82.15</v>
      </c>
      <c r="E84" s="4">
        <v>3.5510000000000002</v>
      </c>
      <c r="F84" s="4">
        <v>29.49</v>
      </c>
      <c r="G84" s="4">
        <v>2.7069999999999999</v>
      </c>
      <c r="H84" s="4">
        <v>8.0399999999999991</v>
      </c>
      <c r="I84" s="4">
        <v>1172.21</v>
      </c>
    </row>
    <row r="85" spans="1:9">
      <c r="A85" s="5">
        <v>41102</v>
      </c>
      <c r="B85" s="6">
        <v>0.52603009259259259</v>
      </c>
      <c r="C85" s="4">
        <v>1388</v>
      </c>
      <c r="D85" s="4">
        <v>82.17</v>
      </c>
      <c r="E85" s="4">
        <v>3.8820000000000001</v>
      </c>
      <c r="F85" s="4">
        <v>29.49</v>
      </c>
      <c r="G85" s="4">
        <v>2.7069999999999999</v>
      </c>
      <c r="H85" s="4">
        <v>8.0299999999999994</v>
      </c>
      <c r="I85" s="4">
        <v>1172.3599999999999</v>
      </c>
    </row>
    <row r="86" spans="1:9">
      <c r="A86" s="5">
        <v>41102</v>
      </c>
      <c r="B86" s="6">
        <v>0.52607638888888886</v>
      </c>
      <c r="C86" s="4">
        <v>1392</v>
      </c>
      <c r="D86" s="4">
        <v>82.16</v>
      </c>
      <c r="E86" s="4">
        <v>4.1319999999999997</v>
      </c>
      <c r="F86" s="4">
        <v>29.49</v>
      </c>
      <c r="G86" s="4">
        <v>2.7069999999999999</v>
      </c>
      <c r="H86" s="4">
        <v>8.02</v>
      </c>
      <c r="I86" s="4">
        <v>1172.3599999999999</v>
      </c>
    </row>
    <row r="87" spans="1:9">
      <c r="A87" s="5">
        <v>41102</v>
      </c>
      <c r="B87" s="6">
        <v>0.52612268518518512</v>
      </c>
      <c r="C87" s="4">
        <v>1396</v>
      </c>
      <c r="D87" s="4">
        <v>82.14</v>
      </c>
      <c r="E87" s="4">
        <v>5.2160000000000002</v>
      </c>
      <c r="F87" s="4">
        <v>29.49</v>
      </c>
      <c r="G87" s="4">
        <v>2.7069999999999999</v>
      </c>
      <c r="H87" s="4">
        <v>8.01</v>
      </c>
      <c r="I87" s="4">
        <v>1172.0999999999999</v>
      </c>
    </row>
    <row r="88" spans="1:9">
      <c r="A88" s="5">
        <v>41102</v>
      </c>
      <c r="B88" s="6">
        <v>0.5261689814814815</v>
      </c>
      <c r="C88" s="4">
        <v>1400</v>
      </c>
      <c r="D88" s="4">
        <v>82.13</v>
      </c>
      <c r="E88" s="4">
        <v>5.4539999999999997</v>
      </c>
      <c r="F88" s="4">
        <v>29.49</v>
      </c>
      <c r="G88" s="4">
        <v>2.681</v>
      </c>
      <c r="H88" s="4">
        <v>8</v>
      </c>
      <c r="I88" s="4">
        <v>1174.02</v>
      </c>
    </row>
    <row r="89" spans="1:9">
      <c r="A89" s="5">
        <v>41102</v>
      </c>
      <c r="B89" s="6">
        <v>0.52621527777777777</v>
      </c>
      <c r="C89" s="4">
        <v>1404</v>
      </c>
      <c r="D89" s="4">
        <v>82.15</v>
      </c>
      <c r="E89" s="4">
        <v>5.5620000000000003</v>
      </c>
      <c r="F89" s="4">
        <v>29.49</v>
      </c>
      <c r="G89" s="4">
        <v>2.6549999999999998</v>
      </c>
      <c r="H89" s="4">
        <v>8</v>
      </c>
      <c r="I89" s="4">
        <v>1174.07</v>
      </c>
    </row>
    <row r="90" spans="1:9">
      <c r="A90" s="5">
        <v>41102</v>
      </c>
      <c r="B90" s="6">
        <v>0.52625</v>
      </c>
      <c r="C90" s="4">
        <v>1407</v>
      </c>
      <c r="D90" s="4">
        <v>82.14</v>
      </c>
      <c r="E90" s="4">
        <v>5.5720000000000001</v>
      </c>
      <c r="F90" s="4">
        <v>29.49</v>
      </c>
      <c r="G90" s="4">
        <v>2.681</v>
      </c>
      <c r="H90" s="4">
        <v>7.99</v>
      </c>
      <c r="I90" s="4">
        <v>1175.83</v>
      </c>
    </row>
    <row r="91" spans="1:9">
      <c r="A91" s="5">
        <v>41102</v>
      </c>
      <c r="B91" s="6">
        <v>0.52629629629629626</v>
      </c>
      <c r="C91" s="4">
        <v>1411</v>
      </c>
      <c r="D91" s="4">
        <v>82.15</v>
      </c>
      <c r="E91" s="4">
        <v>5.649</v>
      </c>
      <c r="F91" s="4">
        <v>29.49</v>
      </c>
      <c r="G91" s="4">
        <v>2.6549999999999998</v>
      </c>
      <c r="H91" s="4">
        <v>7.96</v>
      </c>
      <c r="I91" s="4">
        <v>1175.92</v>
      </c>
    </row>
    <row r="92" spans="1:9">
      <c r="A92" s="5">
        <v>41102</v>
      </c>
      <c r="B92" s="6">
        <v>0.52634259259259253</v>
      </c>
      <c r="C92" s="4">
        <v>1415</v>
      </c>
      <c r="D92" s="4">
        <v>82.14</v>
      </c>
      <c r="E92" s="4">
        <v>5.4610000000000003</v>
      </c>
      <c r="F92" s="4">
        <v>29.49</v>
      </c>
      <c r="G92" s="4">
        <v>2.681</v>
      </c>
      <c r="H92" s="4">
        <v>7.97</v>
      </c>
      <c r="I92" s="4">
        <v>1172.27</v>
      </c>
    </row>
    <row r="93" spans="1:9">
      <c r="A93" s="5">
        <v>41102</v>
      </c>
      <c r="B93" s="6">
        <v>0.52638888888888891</v>
      </c>
      <c r="C93" s="4">
        <v>1419</v>
      </c>
      <c r="D93" s="4">
        <v>82.16</v>
      </c>
      <c r="E93" s="4">
        <v>5.5579999999999998</v>
      </c>
      <c r="F93" s="4">
        <v>29.49</v>
      </c>
      <c r="G93" s="4">
        <v>2.681</v>
      </c>
      <c r="H93" s="4">
        <v>7.97</v>
      </c>
      <c r="I93" s="4">
        <v>1172.19</v>
      </c>
    </row>
    <row r="94" spans="1:9">
      <c r="A94" s="5">
        <v>41102</v>
      </c>
      <c r="B94" s="6">
        <v>0.52643518518518517</v>
      </c>
      <c r="C94" s="4">
        <v>1423</v>
      </c>
      <c r="D94" s="4">
        <v>82.15</v>
      </c>
      <c r="E94" s="4">
        <v>5.6230000000000002</v>
      </c>
      <c r="F94" s="4">
        <v>29.49</v>
      </c>
      <c r="G94" s="4">
        <v>2.6549999999999998</v>
      </c>
      <c r="H94" s="4">
        <v>7.98</v>
      </c>
      <c r="I94" s="4">
        <v>1192.1099999999999</v>
      </c>
    </row>
    <row r="95" spans="1:9">
      <c r="A95" s="5">
        <v>41102</v>
      </c>
      <c r="B95" s="6">
        <v>0.52648148148148144</v>
      </c>
      <c r="C95" s="4">
        <v>1427</v>
      </c>
      <c r="D95" s="4">
        <v>81.95</v>
      </c>
      <c r="E95" s="4">
        <v>5.6360000000000001</v>
      </c>
      <c r="F95" s="4">
        <v>29.49</v>
      </c>
      <c r="G95" s="4">
        <v>2.7069999999999999</v>
      </c>
      <c r="H95" s="4">
        <v>7.98</v>
      </c>
      <c r="I95" s="4">
        <v>1414.88</v>
      </c>
    </row>
    <row r="96" spans="1:9">
      <c r="A96" s="5">
        <v>41102</v>
      </c>
      <c r="B96" s="6">
        <v>0.52652777777777782</v>
      </c>
      <c r="C96" s="4">
        <v>1431</v>
      </c>
      <c r="D96" s="4">
        <v>82.13</v>
      </c>
      <c r="E96" s="4">
        <v>4.9669999999999996</v>
      </c>
      <c r="F96" s="4">
        <v>29.49</v>
      </c>
      <c r="G96" s="4">
        <v>2.6549999999999998</v>
      </c>
      <c r="H96" s="4">
        <v>7.98</v>
      </c>
      <c r="I96" s="4">
        <v>1421.33</v>
      </c>
    </row>
    <row r="97" spans="1:9">
      <c r="A97" s="5">
        <v>41102</v>
      </c>
      <c r="B97" s="6">
        <v>0.52657407407407408</v>
      </c>
      <c r="C97" s="4">
        <v>1435</v>
      </c>
      <c r="D97" s="4">
        <v>82.17</v>
      </c>
      <c r="E97" s="4">
        <v>3.069</v>
      </c>
      <c r="F97" s="4">
        <v>29.49</v>
      </c>
      <c r="G97" s="4">
        <v>2.7069999999999999</v>
      </c>
      <c r="H97" s="4">
        <v>7.97</v>
      </c>
      <c r="I97" s="4">
        <v>1173.1099999999999</v>
      </c>
    </row>
    <row r="98" spans="1:9">
      <c r="A98" s="5">
        <v>41102</v>
      </c>
      <c r="B98" s="6">
        <v>0.52662037037037035</v>
      </c>
      <c r="C98" s="4">
        <v>1439</v>
      </c>
      <c r="D98" s="4">
        <v>82.18</v>
      </c>
      <c r="E98" s="4">
        <v>0.90400000000000003</v>
      </c>
      <c r="F98" s="4">
        <v>29.49</v>
      </c>
      <c r="G98" s="4">
        <v>2.681</v>
      </c>
      <c r="H98" s="4">
        <v>7.98</v>
      </c>
      <c r="I98" s="4">
        <v>1171.74</v>
      </c>
    </row>
    <row r="99" spans="1:9">
      <c r="A99" s="11">
        <v>41102</v>
      </c>
      <c r="B99" s="12">
        <v>0.52665509259259258</v>
      </c>
      <c r="C99" s="13">
        <v>1442</v>
      </c>
      <c r="D99" s="13">
        <v>81.430000000000007</v>
      </c>
      <c r="E99" s="13">
        <v>-0.129</v>
      </c>
      <c r="F99" s="13">
        <v>29.49</v>
      </c>
      <c r="G99" s="13">
        <v>2.681</v>
      </c>
      <c r="H99" s="13">
        <v>7.46</v>
      </c>
      <c r="I99" s="13">
        <v>1.29</v>
      </c>
    </row>
    <row r="100" spans="1:9">
      <c r="A100" s="11">
        <v>41102</v>
      </c>
      <c r="B100" s="12">
        <v>0.52670138888888884</v>
      </c>
      <c r="C100" s="13">
        <v>1446</v>
      </c>
      <c r="D100" s="13">
        <v>81.16</v>
      </c>
      <c r="E100" s="13">
        <v>-0.115</v>
      </c>
      <c r="F100" s="13">
        <v>29.49</v>
      </c>
      <c r="G100" s="13">
        <v>2.681</v>
      </c>
      <c r="H100" s="13">
        <v>6.97</v>
      </c>
      <c r="I100" s="13">
        <v>1.29</v>
      </c>
    </row>
    <row r="101" spans="1:9">
      <c r="A101" s="5">
        <v>41102</v>
      </c>
      <c r="B101" s="6">
        <v>0.52737268518518521</v>
      </c>
      <c r="C101" s="4">
        <v>1504</v>
      </c>
      <c r="D101" s="4">
        <v>78.930000000000007</v>
      </c>
      <c r="E101" s="4">
        <v>0.126</v>
      </c>
      <c r="F101" s="4">
        <v>29.49</v>
      </c>
      <c r="G101" s="4">
        <v>2.681</v>
      </c>
      <c r="H101" s="4">
        <v>8.11</v>
      </c>
      <c r="I101" s="4">
        <v>1171.5</v>
      </c>
    </row>
    <row r="102" spans="1:9">
      <c r="A102" s="5">
        <v>41102</v>
      </c>
      <c r="B102" s="6">
        <v>0.52741898148148147</v>
      </c>
      <c r="C102" s="4">
        <v>1508</v>
      </c>
      <c r="D102" s="4">
        <v>82.11</v>
      </c>
      <c r="E102" s="4">
        <v>2.883</v>
      </c>
      <c r="F102" s="4">
        <v>29.49</v>
      </c>
      <c r="G102" s="4">
        <v>2.7069999999999999</v>
      </c>
      <c r="H102" s="4">
        <v>8.06</v>
      </c>
      <c r="I102" s="4">
        <v>1171.8599999999999</v>
      </c>
    </row>
    <row r="103" spans="1:9">
      <c r="A103" s="5">
        <v>41102</v>
      </c>
      <c r="B103" s="6">
        <v>0.52746527777777774</v>
      </c>
      <c r="C103" s="4">
        <v>1512</v>
      </c>
      <c r="D103" s="4">
        <v>82.18</v>
      </c>
      <c r="E103" s="4">
        <v>1.9590000000000001</v>
      </c>
      <c r="F103" s="4">
        <v>29.49</v>
      </c>
      <c r="G103" s="4">
        <v>2.7069999999999999</v>
      </c>
      <c r="H103" s="4">
        <v>8.02</v>
      </c>
      <c r="I103" s="4">
        <v>1173.01</v>
      </c>
    </row>
    <row r="104" spans="1:9">
      <c r="A104" s="5">
        <v>41102</v>
      </c>
      <c r="B104" s="6">
        <v>0.52751157407407401</v>
      </c>
      <c r="C104" s="4">
        <v>1516</v>
      </c>
      <c r="D104" s="4">
        <v>82.22</v>
      </c>
      <c r="E104" s="4">
        <v>1.8080000000000001</v>
      </c>
      <c r="F104" s="4">
        <v>29.49</v>
      </c>
      <c r="G104" s="4">
        <v>2.681</v>
      </c>
      <c r="H104" s="4">
        <v>8.01</v>
      </c>
      <c r="I104" s="4">
        <v>1172.5</v>
      </c>
    </row>
    <row r="105" spans="1:9">
      <c r="A105" s="5">
        <v>41102</v>
      </c>
      <c r="B105" s="6">
        <v>0.52755787037037039</v>
      </c>
      <c r="C105" s="4">
        <v>1520</v>
      </c>
      <c r="D105" s="4">
        <v>82.22</v>
      </c>
      <c r="E105" s="4">
        <v>3.1</v>
      </c>
      <c r="F105" s="4">
        <v>29.49</v>
      </c>
      <c r="G105" s="4">
        <v>2.7069999999999999</v>
      </c>
      <c r="H105" s="4">
        <v>8</v>
      </c>
      <c r="I105" s="4">
        <v>1173.93</v>
      </c>
    </row>
    <row r="106" spans="1:9">
      <c r="A106" s="5">
        <v>41102</v>
      </c>
      <c r="B106" s="6">
        <v>0.52760416666666665</v>
      </c>
      <c r="C106" s="4">
        <v>1524</v>
      </c>
      <c r="D106" s="4">
        <v>82.21</v>
      </c>
      <c r="E106" s="4">
        <v>3.129</v>
      </c>
      <c r="F106" s="4">
        <v>29.49</v>
      </c>
      <c r="G106" s="4">
        <v>2.7069999999999999</v>
      </c>
      <c r="H106" s="4">
        <v>7.99</v>
      </c>
      <c r="I106" s="4">
        <v>1173.48</v>
      </c>
    </row>
    <row r="107" spans="1:9">
      <c r="A107" s="5">
        <v>41102</v>
      </c>
      <c r="B107" s="6">
        <v>0.52765046296296292</v>
      </c>
      <c r="C107" s="4">
        <v>1528</v>
      </c>
      <c r="D107" s="4">
        <v>82.21</v>
      </c>
      <c r="E107" s="4">
        <v>3.0089999999999999</v>
      </c>
      <c r="F107" s="4">
        <v>29.49</v>
      </c>
      <c r="G107" s="4">
        <v>2.6549999999999998</v>
      </c>
      <c r="H107" s="4">
        <v>7.99</v>
      </c>
      <c r="I107" s="4">
        <v>1173.76</v>
      </c>
    </row>
    <row r="108" spans="1:9">
      <c r="A108" s="5">
        <v>41102</v>
      </c>
      <c r="B108" s="6">
        <v>0.5276967592592593</v>
      </c>
      <c r="C108" s="4">
        <v>1532</v>
      </c>
      <c r="D108" s="4">
        <v>82.22</v>
      </c>
      <c r="E108" s="4">
        <v>2.827</v>
      </c>
      <c r="F108" s="4">
        <v>29.49</v>
      </c>
      <c r="G108" s="4">
        <v>2.7069999999999999</v>
      </c>
      <c r="H108" s="4">
        <v>7.99</v>
      </c>
      <c r="I108" s="4">
        <v>1173.08</v>
      </c>
    </row>
    <row r="109" spans="1:9">
      <c r="A109" s="5">
        <v>41102</v>
      </c>
      <c r="B109" s="6">
        <v>0.52774305555555556</v>
      </c>
      <c r="C109" s="4">
        <v>1536</v>
      </c>
      <c r="D109" s="4">
        <v>82.21</v>
      </c>
      <c r="E109" s="4">
        <v>4.6589999999999998</v>
      </c>
      <c r="F109" s="4">
        <v>29.49</v>
      </c>
      <c r="G109" s="4">
        <v>2.7069999999999999</v>
      </c>
      <c r="H109" s="4">
        <v>8</v>
      </c>
      <c r="I109" s="4">
        <v>1173.1199999999999</v>
      </c>
    </row>
    <row r="110" spans="1:9">
      <c r="A110" s="5">
        <v>41102</v>
      </c>
      <c r="B110" s="6">
        <v>0.52777777777777779</v>
      </c>
      <c r="C110" s="4">
        <v>1539</v>
      </c>
      <c r="D110" s="4">
        <v>82.22</v>
      </c>
      <c r="E110" s="4">
        <v>4.8310000000000004</v>
      </c>
      <c r="F110" s="4">
        <v>29.49</v>
      </c>
      <c r="G110" s="4">
        <v>2.681</v>
      </c>
      <c r="H110" s="4">
        <v>8</v>
      </c>
      <c r="I110" s="4">
        <v>1175.1400000000001</v>
      </c>
    </row>
    <row r="111" spans="1:9">
      <c r="A111" s="5">
        <v>41102</v>
      </c>
      <c r="B111" s="6">
        <v>0.52782407407407406</v>
      </c>
      <c r="C111" s="4">
        <v>1543</v>
      </c>
      <c r="D111" s="4">
        <v>82.2</v>
      </c>
      <c r="E111" s="4">
        <v>4.9539999999999997</v>
      </c>
      <c r="F111" s="4">
        <v>29.49</v>
      </c>
      <c r="G111" s="4">
        <v>2.681</v>
      </c>
      <c r="H111" s="4">
        <v>6.49</v>
      </c>
      <c r="I111" s="4">
        <v>1176.8599999999999</v>
      </c>
    </row>
    <row r="112" spans="1:9">
      <c r="A112" s="5">
        <v>41102</v>
      </c>
      <c r="B112" s="6">
        <v>0.52787037037037032</v>
      </c>
      <c r="C112" s="4">
        <v>1547</v>
      </c>
      <c r="D112" s="4">
        <v>82.21</v>
      </c>
      <c r="E112" s="4">
        <v>4.9790000000000001</v>
      </c>
      <c r="F112" s="4">
        <v>29.49</v>
      </c>
      <c r="G112" s="4">
        <v>2.681</v>
      </c>
      <c r="H112" s="4">
        <v>6.46</v>
      </c>
      <c r="I112" s="4">
        <v>1176.46</v>
      </c>
    </row>
    <row r="113" spans="1:9">
      <c r="A113" s="5">
        <v>41102</v>
      </c>
      <c r="B113" s="6">
        <v>0.5279166666666667</v>
      </c>
      <c r="C113" s="4">
        <v>1551</v>
      </c>
      <c r="D113" s="4">
        <v>82.2</v>
      </c>
      <c r="E113" s="4">
        <v>4.9720000000000004</v>
      </c>
      <c r="F113" s="4">
        <v>29.49</v>
      </c>
      <c r="G113" s="4">
        <v>2.681</v>
      </c>
      <c r="H113" s="4">
        <v>6.55</v>
      </c>
      <c r="I113" s="4">
        <v>1175.44</v>
      </c>
    </row>
    <row r="114" spans="1:9">
      <c r="A114" s="5">
        <v>41102</v>
      </c>
      <c r="B114" s="6">
        <v>0.52796296296296297</v>
      </c>
      <c r="C114" s="4">
        <v>1555</v>
      </c>
      <c r="D114" s="4">
        <v>82.21</v>
      </c>
      <c r="E114" s="4">
        <v>4.883</v>
      </c>
      <c r="F114" s="4">
        <v>29.49</v>
      </c>
      <c r="G114" s="4">
        <v>2.629</v>
      </c>
      <c r="H114" s="4">
        <v>7.74</v>
      </c>
      <c r="I114" s="4">
        <v>1174.8900000000001</v>
      </c>
    </row>
    <row r="115" spans="1:9">
      <c r="A115" s="5">
        <v>41102</v>
      </c>
      <c r="B115" s="6">
        <v>0.52800925925925923</v>
      </c>
      <c r="C115" s="4">
        <v>1559</v>
      </c>
      <c r="D115" s="4">
        <v>82.22</v>
      </c>
      <c r="E115" s="4">
        <v>3.8130000000000002</v>
      </c>
      <c r="F115" s="4">
        <v>29.49</v>
      </c>
      <c r="G115" s="4">
        <v>2.681</v>
      </c>
      <c r="H115" s="4">
        <v>7.95</v>
      </c>
      <c r="I115" s="4">
        <v>1173.6099999999999</v>
      </c>
    </row>
    <row r="116" spans="1:9">
      <c r="A116" s="11">
        <v>41102</v>
      </c>
      <c r="B116" s="12">
        <v>0.52805555555555561</v>
      </c>
      <c r="C116" s="13">
        <v>1563</v>
      </c>
      <c r="D116" s="13">
        <v>82.23</v>
      </c>
      <c r="E116" s="13">
        <v>-0.11799999999999999</v>
      </c>
      <c r="F116" s="13">
        <v>29.49</v>
      </c>
      <c r="G116" s="13">
        <v>2.681</v>
      </c>
      <c r="H116" s="13">
        <v>8</v>
      </c>
      <c r="I116" s="13">
        <v>2.37</v>
      </c>
    </row>
    <row r="117" spans="1:9">
      <c r="A117" s="11">
        <v>41102</v>
      </c>
      <c r="B117" s="12">
        <v>0.52810185185185188</v>
      </c>
      <c r="C117" s="13">
        <v>1567</v>
      </c>
      <c r="D117" s="13">
        <v>81.040000000000006</v>
      </c>
      <c r="E117" s="13">
        <v>-0.13800000000000001</v>
      </c>
      <c r="F117" s="13">
        <v>29.49</v>
      </c>
      <c r="G117" s="13">
        <v>2.681</v>
      </c>
      <c r="H117" s="13">
        <v>7.58</v>
      </c>
      <c r="I117" s="13">
        <v>1.29</v>
      </c>
    </row>
    <row r="118" spans="1:9">
      <c r="A118" s="11">
        <v>41102</v>
      </c>
      <c r="B118" s="12">
        <v>0.52814814814814814</v>
      </c>
      <c r="C118" s="13">
        <v>1571</v>
      </c>
      <c r="D118" s="13">
        <v>80.92</v>
      </c>
      <c r="E118" s="13">
        <v>-0.14099999999999999</v>
      </c>
      <c r="F118" s="13">
        <v>29.49</v>
      </c>
      <c r="G118" s="13">
        <v>2.681</v>
      </c>
      <c r="H118" s="13">
        <v>7.11</v>
      </c>
      <c r="I118" s="13">
        <v>1.29</v>
      </c>
    </row>
    <row r="119" spans="1:9">
      <c r="A119" s="5">
        <v>41102</v>
      </c>
      <c r="B119" s="6">
        <v>0.52939814814814812</v>
      </c>
      <c r="C119" s="4">
        <v>1679</v>
      </c>
      <c r="D119" s="4">
        <v>82.24</v>
      </c>
      <c r="E119" s="4">
        <v>0.25600000000000001</v>
      </c>
      <c r="F119" s="4">
        <v>29.49</v>
      </c>
      <c r="G119" s="4">
        <v>2.681</v>
      </c>
      <c r="H119" s="4">
        <v>8.08</v>
      </c>
      <c r="I119" s="4">
        <v>1174.08</v>
      </c>
    </row>
    <row r="120" spans="1:9">
      <c r="A120" s="5">
        <v>41102</v>
      </c>
      <c r="B120" s="6">
        <v>0.5294444444444445</v>
      </c>
      <c r="C120" s="4">
        <v>1683</v>
      </c>
      <c r="D120" s="4">
        <v>82.28</v>
      </c>
      <c r="E120" s="4">
        <v>1.7949999999999999</v>
      </c>
      <c r="F120" s="4">
        <v>29.49</v>
      </c>
      <c r="G120" s="4">
        <v>2.681</v>
      </c>
      <c r="H120" s="4">
        <v>8.0500000000000007</v>
      </c>
      <c r="I120" s="4">
        <v>1175.57</v>
      </c>
    </row>
    <row r="121" spans="1:9">
      <c r="A121" s="5">
        <v>41102</v>
      </c>
      <c r="B121" s="6">
        <v>0.52949074074074076</v>
      </c>
      <c r="C121" s="4">
        <v>1687</v>
      </c>
      <c r="D121" s="4">
        <v>82.26</v>
      </c>
      <c r="E121" s="4">
        <v>2.2469999999999999</v>
      </c>
      <c r="F121" s="4">
        <v>29.49</v>
      </c>
      <c r="G121" s="4">
        <v>2.7069999999999999</v>
      </c>
      <c r="H121" s="4">
        <v>8.0299999999999994</v>
      </c>
      <c r="I121" s="4">
        <v>1172.2</v>
      </c>
    </row>
    <row r="122" spans="1:9">
      <c r="A122" s="5">
        <v>41102</v>
      </c>
      <c r="B122" s="6">
        <v>0.52953703703703703</v>
      </c>
      <c r="C122" s="4">
        <v>1691</v>
      </c>
      <c r="D122" s="4">
        <v>82.22</v>
      </c>
      <c r="E122" s="4">
        <v>2.7469999999999999</v>
      </c>
      <c r="F122" s="4">
        <v>29.49</v>
      </c>
      <c r="G122" s="4">
        <v>2.681</v>
      </c>
      <c r="H122" s="4">
        <v>8.02</v>
      </c>
      <c r="I122" s="4">
        <v>1171.51</v>
      </c>
    </row>
    <row r="123" spans="1:9">
      <c r="A123" s="5">
        <v>41102</v>
      </c>
      <c r="B123" s="6">
        <v>0.52958333333333341</v>
      </c>
      <c r="C123" s="4">
        <v>1695</v>
      </c>
      <c r="D123" s="4">
        <v>82.22</v>
      </c>
      <c r="E123" s="4">
        <v>3.2149999999999999</v>
      </c>
      <c r="F123" s="4">
        <v>29.49</v>
      </c>
      <c r="G123" s="4">
        <v>2.681</v>
      </c>
      <c r="H123" s="4">
        <v>8.01</v>
      </c>
      <c r="I123" s="4">
        <v>1173.95</v>
      </c>
    </row>
    <row r="124" spans="1:9">
      <c r="A124" s="5">
        <v>41102</v>
      </c>
      <c r="B124" s="6">
        <v>0.52962962962962956</v>
      </c>
      <c r="C124" s="4">
        <v>1699</v>
      </c>
      <c r="D124" s="4">
        <v>82.26</v>
      </c>
      <c r="E124" s="4">
        <v>3.6360000000000001</v>
      </c>
      <c r="F124" s="4">
        <v>29.49</v>
      </c>
      <c r="G124" s="4">
        <v>2.7069999999999999</v>
      </c>
      <c r="H124" s="4">
        <v>8</v>
      </c>
      <c r="I124" s="4">
        <v>1171.96</v>
      </c>
    </row>
    <row r="125" spans="1:9">
      <c r="A125" s="5">
        <v>41102</v>
      </c>
      <c r="B125" s="6">
        <v>0.52967592592592594</v>
      </c>
      <c r="C125" s="4">
        <v>1703</v>
      </c>
      <c r="D125" s="4">
        <v>82.22</v>
      </c>
      <c r="E125" s="4">
        <v>4.157</v>
      </c>
      <c r="F125" s="4">
        <v>29.49</v>
      </c>
      <c r="G125" s="4">
        <v>2.7069999999999999</v>
      </c>
      <c r="H125" s="4">
        <v>8</v>
      </c>
      <c r="I125" s="4">
        <v>1171.6199999999999</v>
      </c>
    </row>
    <row r="126" spans="1:9">
      <c r="A126" s="5">
        <v>41102</v>
      </c>
      <c r="B126" s="6">
        <v>0.52972222222222221</v>
      </c>
      <c r="C126" s="4">
        <v>1707</v>
      </c>
      <c r="D126" s="4">
        <v>82.21</v>
      </c>
      <c r="E126" s="4">
        <v>4.53</v>
      </c>
      <c r="F126" s="4">
        <v>29.49</v>
      </c>
      <c r="G126" s="4">
        <v>2.681</v>
      </c>
      <c r="H126" s="4">
        <v>8</v>
      </c>
      <c r="I126" s="4">
        <v>1171.17</v>
      </c>
    </row>
    <row r="127" spans="1:9">
      <c r="A127" s="5">
        <v>41102</v>
      </c>
      <c r="B127" s="6">
        <v>0.52976851851851847</v>
      </c>
      <c r="C127" s="4">
        <v>1711</v>
      </c>
      <c r="D127" s="4">
        <v>82.2</v>
      </c>
      <c r="E127" s="4">
        <v>4.6390000000000002</v>
      </c>
      <c r="F127" s="4">
        <v>29.49</v>
      </c>
      <c r="G127" s="4">
        <v>2.681</v>
      </c>
      <c r="H127" s="4">
        <v>8</v>
      </c>
      <c r="I127" s="4">
        <v>1171.25</v>
      </c>
    </row>
    <row r="128" spans="1:9">
      <c r="A128" s="5">
        <v>41102</v>
      </c>
      <c r="B128" s="6">
        <v>0.52981481481481485</v>
      </c>
      <c r="C128" s="4">
        <v>1715</v>
      </c>
      <c r="D128" s="4">
        <v>82.19</v>
      </c>
      <c r="E128" s="4">
        <v>4.766</v>
      </c>
      <c r="F128" s="4">
        <v>29.49</v>
      </c>
      <c r="G128" s="4">
        <v>2.6549999999999998</v>
      </c>
      <c r="H128" s="4">
        <v>7.99</v>
      </c>
      <c r="I128" s="4">
        <v>1171.3800000000001</v>
      </c>
    </row>
    <row r="129" spans="1:9">
      <c r="A129" s="5">
        <v>41102</v>
      </c>
      <c r="B129" s="6">
        <v>0.52986111111111112</v>
      </c>
      <c r="C129" s="4">
        <v>1719</v>
      </c>
      <c r="D129" s="4">
        <v>82.18</v>
      </c>
      <c r="E129" s="4">
        <v>4.7770000000000001</v>
      </c>
      <c r="F129" s="4">
        <v>29.49</v>
      </c>
      <c r="G129" s="4">
        <v>2.681</v>
      </c>
      <c r="H129" s="4">
        <v>8</v>
      </c>
      <c r="I129" s="4">
        <v>1172.0899999999999</v>
      </c>
    </row>
    <row r="130" spans="1:9">
      <c r="A130" s="5">
        <v>41102</v>
      </c>
      <c r="B130" s="6">
        <v>0.52989583333333334</v>
      </c>
      <c r="C130" s="4">
        <v>1722</v>
      </c>
      <c r="D130" s="4">
        <v>82.19</v>
      </c>
      <c r="E130" s="4">
        <v>4.7560000000000002</v>
      </c>
      <c r="F130" s="4">
        <v>29.49</v>
      </c>
      <c r="G130" s="4">
        <v>2.681</v>
      </c>
      <c r="H130" s="4">
        <v>7.99</v>
      </c>
      <c r="I130" s="4">
        <v>1171.81</v>
      </c>
    </row>
    <row r="131" spans="1:9">
      <c r="A131" s="5">
        <v>41102</v>
      </c>
      <c r="B131" s="6">
        <v>0.52994212962962961</v>
      </c>
      <c r="C131" s="4">
        <v>1726</v>
      </c>
      <c r="D131" s="4">
        <v>82.19</v>
      </c>
      <c r="E131" s="4">
        <v>4.7519999999999998</v>
      </c>
      <c r="F131" s="4">
        <v>29.49</v>
      </c>
      <c r="G131" s="4">
        <v>2.681</v>
      </c>
      <c r="H131" s="4">
        <v>7.99</v>
      </c>
      <c r="I131" s="4">
        <v>1172.56</v>
      </c>
    </row>
    <row r="132" spans="1:9">
      <c r="A132" s="5">
        <v>41102</v>
      </c>
      <c r="B132" s="6">
        <v>0.52998842592592588</v>
      </c>
      <c r="C132" s="4">
        <v>1730</v>
      </c>
      <c r="D132" s="4">
        <v>82.19</v>
      </c>
      <c r="E132" s="4">
        <v>4.6319999999999997</v>
      </c>
      <c r="F132" s="4">
        <v>29.49</v>
      </c>
      <c r="G132" s="4">
        <v>2.6549999999999998</v>
      </c>
      <c r="H132" s="4">
        <v>7.98</v>
      </c>
      <c r="I132" s="4">
        <v>1172.07</v>
      </c>
    </row>
    <row r="133" spans="1:9">
      <c r="A133" s="11">
        <v>41102</v>
      </c>
      <c r="B133" s="12">
        <v>0.53003472222222225</v>
      </c>
      <c r="C133" s="13">
        <v>1734</v>
      </c>
      <c r="D133" s="13">
        <v>82.25</v>
      </c>
      <c r="E133" s="13">
        <v>0.42099999999999999</v>
      </c>
      <c r="F133" s="13">
        <v>29.49</v>
      </c>
      <c r="G133" s="13">
        <v>2.7069999999999999</v>
      </c>
      <c r="H133" s="13">
        <v>7.99</v>
      </c>
      <c r="I133" s="13">
        <v>107.06</v>
      </c>
    </row>
    <row r="134" spans="1:9">
      <c r="A134" s="11">
        <v>41102</v>
      </c>
      <c r="B134" s="12">
        <v>0.53008101851851852</v>
      </c>
      <c r="C134" s="13">
        <v>1738</v>
      </c>
      <c r="D134" s="13">
        <v>81.38</v>
      </c>
      <c r="E134" s="13">
        <v>-0.115</v>
      </c>
      <c r="F134" s="13">
        <v>29.49</v>
      </c>
      <c r="G134" s="13">
        <v>2.681</v>
      </c>
      <c r="H134" s="13">
        <v>7.9</v>
      </c>
      <c r="I134" s="13">
        <v>1.29</v>
      </c>
    </row>
    <row r="135" spans="1:9">
      <c r="A135" s="11">
        <v>41102</v>
      </c>
      <c r="B135" s="12">
        <v>0.53012731481481479</v>
      </c>
      <c r="C135" s="13">
        <v>1742</v>
      </c>
      <c r="D135" s="13">
        <v>80.77</v>
      </c>
      <c r="E135" s="13">
        <v>-0.15</v>
      </c>
      <c r="F135" s="13">
        <v>29.49</v>
      </c>
      <c r="G135" s="13">
        <v>2.681</v>
      </c>
      <c r="H135" s="13">
        <v>7.93</v>
      </c>
      <c r="I135" s="13">
        <v>1.29</v>
      </c>
    </row>
    <row r="136" spans="1:9">
      <c r="A136" s="11">
        <v>41102</v>
      </c>
      <c r="B136" s="12">
        <v>0.53017361111111116</v>
      </c>
      <c r="C136" s="13">
        <v>1746</v>
      </c>
      <c r="D136" s="13">
        <v>80.83</v>
      </c>
      <c r="E136" s="13">
        <v>-0.14899999999999999</v>
      </c>
      <c r="F136" s="13">
        <v>29.49</v>
      </c>
      <c r="G136" s="13">
        <v>2.681</v>
      </c>
      <c r="H136" s="13">
        <v>7.95</v>
      </c>
      <c r="I136" s="13">
        <v>1.29</v>
      </c>
    </row>
  </sheetData>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dimension ref="A1:K45"/>
  <sheetViews>
    <sheetView zoomScale="70" zoomScaleNormal="70" workbookViewId="0">
      <selection activeCell="J6" sqref="J6"/>
    </sheetView>
  </sheetViews>
  <sheetFormatPr defaultRowHeight="15"/>
  <cols>
    <col min="1" max="4" width="15" style="4" customWidth="1"/>
    <col min="5" max="5" width="18.85546875" style="4" customWidth="1"/>
    <col min="6" max="6" width="19.28515625" style="4" customWidth="1"/>
    <col min="7" max="7" width="21.5703125" style="4" customWidth="1"/>
    <col min="8" max="8" width="12.85546875" style="4" customWidth="1"/>
    <col min="9" max="9" width="12.28515625" style="4" customWidth="1"/>
    <col min="10" max="10" width="17.42578125" style="4" customWidth="1"/>
    <col min="11" max="16384" width="9.140625" style="4"/>
  </cols>
  <sheetData>
    <row r="1" spans="1:11" ht="34.5" customHeight="1">
      <c r="A1" s="4" t="s">
        <v>101</v>
      </c>
      <c r="B1" s="4" t="s">
        <v>176</v>
      </c>
      <c r="C1" s="9" t="s">
        <v>237</v>
      </c>
      <c r="D1" s="9" t="s">
        <v>236</v>
      </c>
      <c r="E1" s="9" t="s">
        <v>228</v>
      </c>
      <c r="F1" s="9" t="s">
        <v>229</v>
      </c>
      <c r="G1" s="9" t="s">
        <v>230</v>
      </c>
      <c r="H1" s="9" t="s">
        <v>242</v>
      </c>
      <c r="I1" s="9" t="s">
        <v>243</v>
      </c>
      <c r="J1" s="9" t="s">
        <v>231</v>
      </c>
      <c r="K1" s="9" t="s">
        <v>232</v>
      </c>
    </row>
    <row r="2" spans="1:11">
      <c r="A2" s="4" t="s">
        <v>103</v>
      </c>
      <c r="B2" s="7">
        <v>41110.571840277778</v>
      </c>
      <c r="C2" s="5">
        <v>41110</v>
      </c>
      <c r="D2" s="14">
        <v>0.57184027777777779</v>
      </c>
      <c r="E2" s="4">
        <f>MAX(B11:B45)-MIN(B11:B45)</f>
        <v>3.3099999999999881</v>
      </c>
      <c r="F2" s="4">
        <f>MAX(C11:C45)-MIN(C11:C45)</f>
        <v>6.0819999999999999</v>
      </c>
      <c r="G2" s="4">
        <f>MAX(E11:E45)-MIN(E11:E45)</f>
        <v>27</v>
      </c>
      <c r="H2" s="4">
        <f>MAX(B11:B45)</f>
        <v>81.349999999999994</v>
      </c>
      <c r="I2" s="4">
        <f>MIN(B11:B45)</f>
        <v>78.040000000000006</v>
      </c>
      <c r="J2" s="13"/>
      <c r="K2" s="4" t="s">
        <v>284</v>
      </c>
    </row>
    <row r="3" spans="1:11">
      <c r="A3" s="4" t="s">
        <v>146</v>
      </c>
      <c r="B3" s="7">
        <v>41110.571840277778</v>
      </c>
      <c r="K3" s="4" t="s">
        <v>285</v>
      </c>
    </row>
    <row r="4" spans="1:11">
      <c r="A4" s="4" t="s">
        <v>104</v>
      </c>
      <c r="B4" s="7">
        <v>41110.571840277778</v>
      </c>
      <c r="K4" s="4" t="s">
        <v>286</v>
      </c>
    </row>
    <row r="5" spans="1:11">
      <c r="K5" s="4" t="s">
        <v>381</v>
      </c>
    </row>
    <row r="7" spans="1:11">
      <c r="A7" s="4" t="s">
        <v>145</v>
      </c>
      <c r="B7" s="4" t="s">
        <v>144</v>
      </c>
      <c r="C7" s="4" t="s">
        <v>143</v>
      </c>
      <c r="D7" s="4" t="s">
        <v>124</v>
      </c>
      <c r="E7" s="4" t="s">
        <v>142</v>
      </c>
      <c r="F7" s="4" t="s">
        <v>141</v>
      </c>
    </row>
    <row r="8" spans="1:11">
      <c r="A8" s="15">
        <v>41110.572071759256</v>
      </c>
      <c r="B8" s="13">
        <v>81.48</v>
      </c>
      <c r="C8" s="13">
        <v>3.2000000000000001E-2</v>
      </c>
      <c r="D8" s="13">
        <v>8.64</v>
      </c>
      <c r="E8" s="13">
        <v>850.8</v>
      </c>
      <c r="F8" s="13">
        <v>2.6549999999999998</v>
      </c>
    </row>
    <row r="9" spans="1:11">
      <c r="A9" s="15">
        <v>41110.572118055556</v>
      </c>
      <c r="B9" s="13">
        <v>81.08</v>
      </c>
      <c r="C9" s="13">
        <v>-1.2999999999999999E-2</v>
      </c>
      <c r="D9" s="13">
        <v>8.24</v>
      </c>
      <c r="E9" s="13">
        <v>852.7</v>
      </c>
      <c r="F9" s="13">
        <v>2.681</v>
      </c>
    </row>
    <row r="10" spans="1:11">
      <c r="A10" s="15">
        <v>41110.572164351855</v>
      </c>
      <c r="B10" s="13">
        <v>80.44</v>
      </c>
      <c r="C10" s="13">
        <v>-5.0999999999999997E-2</v>
      </c>
      <c r="D10" s="13">
        <v>7.84</v>
      </c>
      <c r="E10" s="13">
        <v>854.5</v>
      </c>
      <c r="F10" s="13">
        <v>2.6549999999999998</v>
      </c>
    </row>
    <row r="11" spans="1:11">
      <c r="A11" s="7">
        <v>41110.572210648148</v>
      </c>
      <c r="B11" s="4">
        <v>80.260000000000005</v>
      </c>
      <c r="C11" s="4">
        <v>0.45400000000000001</v>
      </c>
      <c r="D11" s="4">
        <v>8.7100000000000009</v>
      </c>
      <c r="E11" s="4">
        <v>1014</v>
      </c>
      <c r="F11" s="4">
        <v>2.681</v>
      </c>
    </row>
    <row r="12" spans="1:11">
      <c r="A12" s="7">
        <v>41110.572256944448</v>
      </c>
      <c r="B12" s="4">
        <v>81.349999999999994</v>
      </c>
      <c r="C12" s="4">
        <v>0.46600000000000003</v>
      </c>
      <c r="D12" s="4">
        <v>8.7100000000000009</v>
      </c>
      <c r="E12" s="4">
        <v>1006</v>
      </c>
      <c r="F12" s="4">
        <v>2.681</v>
      </c>
    </row>
    <row r="13" spans="1:11">
      <c r="A13" s="7">
        <v>41110.57230324074</v>
      </c>
      <c r="B13" s="4">
        <v>78.92</v>
      </c>
      <c r="C13" s="4">
        <v>2.2890000000000001</v>
      </c>
      <c r="D13" s="4">
        <v>8.65</v>
      </c>
      <c r="E13" s="4">
        <v>1026</v>
      </c>
      <c r="F13" s="4">
        <v>2.681</v>
      </c>
    </row>
    <row r="14" spans="1:11">
      <c r="A14" s="7">
        <v>41110.57234953704</v>
      </c>
      <c r="B14" s="4">
        <v>78.319999999999993</v>
      </c>
      <c r="C14" s="4">
        <v>3.0019999999999998</v>
      </c>
      <c r="D14" s="4">
        <v>8.58</v>
      </c>
      <c r="E14" s="4">
        <v>1032</v>
      </c>
      <c r="F14" s="4">
        <v>2.681</v>
      </c>
    </row>
    <row r="15" spans="1:11">
      <c r="A15" s="7">
        <v>41110.572395833333</v>
      </c>
      <c r="B15" s="4">
        <v>78.14</v>
      </c>
      <c r="C15" s="4">
        <v>4.8440000000000003</v>
      </c>
      <c r="D15" s="4">
        <v>8.5399999999999991</v>
      </c>
      <c r="E15" s="4">
        <v>1033</v>
      </c>
      <c r="F15" s="4">
        <v>2.681</v>
      </c>
    </row>
    <row r="16" spans="1:11">
      <c r="A16" s="7">
        <v>41110.572442129633</v>
      </c>
      <c r="B16" s="4">
        <v>78.069999999999993</v>
      </c>
      <c r="C16" s="4">
        <v>4.7140000000000004</v>
      </c>
      <c r="D16" s="4">
        <v>8.51</v>
      </c>
      <c r="E16" s="4">
        <v>1032</v>
      </c>
      <c r="F16" s="4">
        <v>2.681</v>
      </c>
    </row>
    <row r="17" spans="1:6">
      <c r="A17" s="7">
        <v>41110.572488425925</v>
      </c>
      <c r="B17" s="4">
        <v>78.040000000000006</v>
      </c>
      <c r="C17" s="4">
        <v>4.657</v>
      </c>
      <c r="D17" s="4">
        <v>8.5</v>
      </c>
      <c r="E17" s="4">
        <v>1031</v>
      </c>
      <c r="F17" s="4">
        <v>2.681</v>
      </c>
    </row>
    <row r="18" spans="1:6">
      <c r="A18" s="7">
        <v>41110.572523148148</v>
      </c>
      <c r="B18" s="4">
        <v>78.040000000000006</v>
      </c>
      <c r="C18" s="4">
        <v>4.5679999999999996</v>
      </c>
      <c r="D18" s="4">
        <v>8.49</v>
      </c>
      <c r="E18" s="4">
        <v>1030</v>
      </c>
      <c r="F18" s="4">
        <v>2.681</v>
      </c>
    </row>
    <row r="19" spans="1:6">
      <c r="A19" s="7">
        <v>41110.572569444441</v>
      </c>
      <c r="B19" s="4">
        <v>78.08</v>
      </c>
      <c r="C19" s="4">
        <v>4.7640000000000002</v>
      </c>
      <c r="D19" s="4">
        <v>8.49</v>
      </c>
      <c r="E19" s="4">
        <v>1029</v>
      </c>
      <c r="F19" s="4">
        <v>2.6549999999999998</v>
      </c>
    </row>
    <row r="20" spans="1:6">
      <c r="A20" s="7">
        <v>41110.572615740741</v>
      </c>
      <c r="B20" s="4">
        <v>78.09</v>
      </c>
      <c r="C20" s="4">
        <v>4.875</v>
      </c>
      <c r="D20" s="4">
        <v>8.48</v>
      </c>
      <c r="E20" s="4">
        <v>1026</v>
      </c>
      <c r="F20" s="4">
        <v>2.6549999999999998</v>
      </c>
    </row>
    <row r="21" spans="1:6">
      <c r="A21" s="7">
        <v>41110.572662037041</v>
      </c>
      <c r="B21" s="4">
        <v>78.11</v>
      </c>
      <c r="C21" s="4">
        <v>4.6029999999999998</v>
      </c>
      <c r="D21" s="4">
        <v>8.49</v>
      </c>
      <c r="E21" s="4">
        <v>1028</v>
      </c>
      <c r="F21" s="4">
        <v>2.681</v>
      </c>
    </row>
    <row r="22" spans="1:6">
      <c r="A22" s="7">
        <v>41110.572708333333</v>
      </c>
      <c r="B22" s="4">
        <v>78.11</v>
      </c>
      <c r="C22" s="4">
        <v>5.4950000000000001</v>
      </c>
      <c r="D22" s="4">
        <v>8.49</v>
      </c>
      <c r="E22" s="4">
        <v>1026</v>
      </c>
      <c r="F22" s="4">
        <v>2.681</v>
      </c>
    </row>
    <row r="23" spans="1:6">
      <c r="A23" s="7">
        <v>41110.572754629633</v>
      </c>
      <c r="B23" s="4">
        <v>78.099999999999994</v>
      </c>
      <c r="C23" s="4">
        <v>5.7030000000000003</v>
      </c>
      <c r="D23" s="4">
        <v>8.49</v>
      </c>
      <c r="E23" s="4">
        <v>1022</v>
      </c>
      <c r="F23" s="4">
        <v>2.681</v>
      </c>
    </row>
    <row r="24" spans="1:6">
      <c r="A24" s="7">
        <v>41110.572800925926</v>
      </c>
      <c r="B24" s="4">
        <v>78.099999999999994</v>
      </c>
      <c r="C24" s="4">
        <v>5.8940000000000001</v>
      </c>
      <c r="D24" s="4">
        <v>8.5</v>
      </c>
      <c r="E24" s="4">
        <v>1022</v>
      </c>
      <c r="F24" s="4">
        <v>2.681</v>
      </c>
    </row>
    <row r="25" spans="1:6">
      <c r="A25" s="7">
        <v>41110.572847222225</v>
      </c>
      <c r="B25" s="4">
        <v>78.150000000000006</v>
      </c>
      <c r="C25" s="4">
        <v>6.0170000000000003</v>
      </c>
      <c r="D25" s="4">
        <v>8.5</v>
      </c>
      <c r="E25" s="4">
        <v>1026</v>
      </c>
      <c r="F25" s="4">
        <v>2.681</v>
      </c>
    </row>
    <row r="26" spans="1:6">
      <c r="A26" s="7">
        <v>41110.572893518518</v>
      </c>
      <c r="B26" s="4">
        <v>78.19</v>
      </c>
      <c r="C26" s="4">
        <v>6.2889999999999997</v>
      </c>
      <c r="D26" s="4">
        <v>8.51</v>
      </c>
      <c r="E26" s="4">
        <v>1027</v>
      </c>
      <c r="F26" s="4">
        <v>2.681</v>
      </c>
    </row>
    <row r="27" spans="1:6">
      <c r="A27" s="7">
        <v>41110.572939814818</v>
      </c>
      <c r="B27" s="4">
        <v>78.2</v>
      </c>
      <c r="C27" s="4">
        <v>6.3419999999999996</v>
      </c>
      <c r="D27" s="4">
        <v>8.5</v>
      </c>
      <c r="E27" s="4">
        <v>1027</v>
      </c>
      <c r="F27" s="4">
        <v>2.681</v>
      </c>
    </row>
    <row r="28" spans="1:6">
      <c r="A28" s="7">
        <v>41110.572974537034</v>
      </c>
      <c r="B28" s="4">
        <v>78.17</v>
      </c>
      <c r="C28" s="4">
        <v>6.4279999999999999</v>
      </c>
      <c r="D28" s="4">
        <v>8.5</v>
      </c>
      <c r="E28" s="4">
        <v>1020</v>
      </c>
      <c r="F28" s="4">
        <v>2.6030000000000002</v>
      </c>
    </row>
    <row r="29" spans="1:6">
      <c r="A29" s="7">
        <v>41110.573020833333</v>
      </c>
      <c r="B29" s="4">
        <v>78.14</v>
      </c>
      <c r="C29" s="4">
        <v>6.4640000000000004</v>
      </c>
      <c r="D29" s="4">
        <v>8.5</v>
      </c>
      <c r="E29" s="4">
        <v>1023</v>
      </c>
      <c r="F29" s="4">
        <v>2.681</v>
      </c>
    </row>
    <row r="30" spans="1:6">
      <c r="A30" s="7">
        <v>41110.573067129626</v>
      </c>
      <c r="B30" s="4">
        <v>78.17</v>
      </c>
      <c r="C30" s="4">
        <v>6.4669999999999996</v>
      </c>
      <c r="D30" s="4">
        <v>8.5</v>
      </c>
      <c r="E30" s="4">
        <v>1025</v>
      </c>
      <c r="F30" s="4">
        <v>2.681</v>
      </c>
    </row>
    <row r="31" spans="1:6">
      <c r="A31" s="7">
        <v>41110.573113425926</v>
      </c>
      <c r="B31" s="4">
        <v>78.19</v>
      </c>
      <c r="C31" s="4">
        <v>6.5010000000000003</v>
      </c>
      <c r="D31" s="4">
        <v>8.4700000000000006</v>
      </c>
      <c r="E31" s="4">
        <v>1023</v>
      </c>
      <c r="F31" s="4">
        <v>2.681</v>
      </c>
    </row>
    <row r="32" spans="1:6">
      <c r="A32" s="7">
        <v>41110.573159722226</v>
      </c>
      <c r="B32" s="4">
        <v>78.209999999999994</v>
      </c>
      <c r="C32" s="4">
        <v>6.52</v>
      </c>
      <c r="D32" s="4">
        <v>8.41</v>
      </c>
      <c r="E32" s="4">
        <v>1021</v>
      </c>
      <c r="F32" s="4">
        <v>2.681</v>
      </c>
    </row>
    <row r="33" spans="1:6">
      <c r="A33" s="7">
        <v>41110.573206018518</v>
      </c>
      <c r="B33" s="4">
        <v>78.27</v>
      </c>
      <c r="C33" s="4">
        <v>6.5209999999999999</v>
      </c>
      <c r="D33" s="4">
        <v>8.51</v>
      </c>
      <c r="E33" s="4">
        <v>1016</v>
      </c>
      <c r="F33" s="4">
        <v>2.681</v>
      </c>
    </row>
    <row r="34" spans="1:6">
      <c r="A34" s="7">
        <v>41110.573252314818</v>
      </c>
      <c r="B34" s="4">
        <v>78.34</v>
      </c>
      <c r="C34" s="4">
        <v>6.5049999999999999</v>
      </c>
      <c r="D34" s="4">
        <v>8.4700000000000006</v>
      </c>
      <c r="E34" s="4">
        <v>1026</v>
      </c>
      <c r="F34" s="4">
        <v>2.681</v>
      </c>
    </row>
    <row r="35" spans="1:6">
      <c r="A35" s="7">
        <v>41110.573298611111</v>
      </c>
      <c r="B35" s="4">
        <v>78.36</v>
      </c>
      <c r="C35" s="4">
        <v>6.5049999999999999</v>
      </c>
      <c r="D35" s="4">
        <v>8.4700000000000006</v>
      </c>
      <c r="E35" s="4">
        <v>1027</v>
      </c>
      <c r="F35" s="4">
        <v>2.681</v>
      </c>
    </row>
    <row r="36" spans="1:6">
      <c r="A36" s="7">
        <v>41110.573344907411</v>
      </c>
      <c r="B36" s="4">
        <v>78.33</v>
      </c>
      <c r="C36" s="4">
        <v>6.5209999999999999</v>
      </c>
      <c r="D36" s="4">
        <v>8.42</v>
      </c>
      <c r="E36" s="4">
        <v>1024</v>
      </c>
      <c r="F36" s="4">
        <v>2.681</v>
      </c>
    </row>
    <row r="37" spans="1:6">
      <c r="A37" s="7">
        <v>41110.573391203703</v>
      </c>
      <c r="B37" s="4">
        <v>78.44</v>
      </c>
      <c r="C37" s="4">
        <v>6.52</v>
      </c>
      <c r="D37" s="4">
        <v>8.41</v>
      </c>
      <c r="E37" s="4">
        <v>1023</v>
      </c>
      <c r="F37" s="4">
        <v>2.681</v>
      </c>
    </row>
    <row r="38" spans="1:6">
      <c r="A38" s="7">
        <v>41110.573425925926</v>
      </c>
      <c r="B38" s="4">
        <v>78.42</v>
      </c>
      <c r="C38" s="4">
        <v>6.5359999999999996</v>
      </c>
      <c r="D38" s="4">
        <v>8.3800000000000008</v>
      </c>
      <c r="E38" s="4">
        <v>1023</v>
      </c>
      <c r="F38" s="4">
        <v>2.681</v>
      </c>
    </row>
    <row r="39" spans="1:6">
      <c r="A39" s="7">
        <v>41110.573472222219</v>
      </c>
      <c r="B39" s="4">
        <v>78.400000000000006</v>
      </c>
      <c r="C39" s="4">
        <v>6.5350000000000001</v>
      </c>
      <c r="D39" s="4">
        <v>8.34</v>
      </c>
      <c r="E39" s="4">
        <v>1021</v>
      </c>
      <c r="F39" s="4">
        <v>2.681</v>
      </c>
    </row>
    <row r="40" spans="1:6">
      <c r="A40" s="7">
        <v>41110.573518518519</v>
      </c>
      <c r="B40" s="4">
        <v>78.39</v>
      </c>
      <c r="C40" s="4">
        <v>6.5339999999999998</v>
      </c>
      <c r="D40" s="4">
        <v>8.36</v>
      </c>
      <c r="E40" s="4">
        <v>1024</v>
      </c>
      <c r="F40" s="4">
        <v>2.681</v>
      </c>
    </row>
    <row r="41" spans="1:6">
      <c r="A41" s="7">
        <v>41110.573564814818</v>
      </c>
      <c r="B41" s="4">
        <v>78.39</v>
      </c>
      <c r="C41" s="4">
        <v>6.532</v>
      </c>
      <c r="D41" s="4">
        <v>8.35</v>
      </c>
      <c r="E41" s="4">
        <v>1024</v>
      </c>
      <c r="F41" s="4">
        <v>2.7069999999999999</v>
      </c>
    </row>
    <row r="42" spans="1:6">
      <c r="A42" s="7">
        <v>41110.574560185189</v>
      </c>
      <c r="B42" s="4">
        <v>78.09</v>
      </c>
      <c r="C42" s="4">
        <v>5.0620000000000003</v>
      </c>
      <c r="D42" s="4">
        <v>8.49</v>
      </c>
      <c r="E42" s="4">
        <v>1024</v>
      </c>
      <c r="F42" s="4">
        <v>2.681</v>
      </c>
    </row>
    <row r="43" spans="1:6">
      <c r="A43" s="7">
        <v>41110.574606481481</v>
      </c>
      <c r="B43" s="4">
        <v>78.09</v>
      </c>
      <c r="C43" s="4">
        <v>5.0720000000000001</v>
      </c>
      <c r="D43" s="4">
        <v>8.49</v>
      </c>
      <c r="E43" s="4">
        <v>1026</v>
      </c>
      <c r="F43" s="4">
        <v>2.681</v>
      </c>
    </row>
    <row r="44" spans="1:6">
      <c r="A44" s="7">
        <v>41110.574652777781</v>
      </c>
      <c r="B44" s="4">
        <v>78.08</v>
      </c>
      <c r="C44" s="4">
        <v>5.08</v>
      </c>
      <c r="D44" s="4">
        <v>8.48</v>
      </c>
      <c r="E44" s="4">
        <v>1027</v>
      </c>
      <c r="F44" s="4">
        <v>2.681</v>
      </c>
    </row>
    <row r="45" spans="1:6">
      <c r="A45" s="7">
        <v>41110.574699074074</v>
      </c>
      <c r="B45" s="4">
        <v>78.11</v>
      </c>
      <c r="C45" s="4">
        <v>5.0709999999999997</v>
      </c>
      <c r="D45" s="4">
        <v>8.48</v>
      </c>
      <c r="E45" s="4">
        <v>1027</v>
      </c>
      <c r="F45" s="4">
        <v>2.681</v>
      </c>
    </row>
  </sheetData>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dimension ref="A1:K80"/>
  <sheetViews>
    <sheetView zoomScale="70" zoomScaleNormal="70" workbookViewId="0">
      <selection activeCell="C1" sqref="C1:K2"/>
    </sheetView>
  </sheetViews>
  <sheetFormatPr defaultRowHeight="15"/>
  <cols>
    <col min="1" max="4" width="17" style="4" customWidth="1"/>
    <col min="5" max="5" width="20.140625" style="4" customWidth="1"/>
    <col min="6" max="6" width="20.5703125" style="4" customWidth="1"/>
    <col min="7" max="7" width="18.85546875" style="4" customWidth="1"/>
    <col min="8" max="8" width="12.28515625" style="4" customWidth="1"/>
    <col min="9" max="9" width="11.140625" style="4" customWidth="1"/>
    <col min="10" max="10" width="17.28515625" style="4" customWidth="1"/>
    <col min="11" max="16384" width="9.140625" style="4"/>
  </cols>
  <sheetData>
    <row r="1" spans="1:11" ht="30">
      <c r="A1" s="4" t="s">
        <v>101</v>
      </c>
      <c r="B1" s="4" t="s">
        <v>177</v>
      </c>
      <c r="C1" s="9" t="s">
        <v>237</v>
      </c>
      <c r="D1" s="9" t="s">
        <v>236</v>
      </c>
      <c r="E1" s="9" t="s">
        <v>228</v>
      </c>
      <c r="F1" s="9" t="s">
        <v>229</v>
      </c>
      <c r="G1" s="9" t="s">
        <v>230</v>
      </c>
      <c r="H1" s="9" t="s">
        <v>242</v>
      </c>
      <c r="I1" s="9" t="s">
        <v>243</v>
      </c>
      <c r="J1" s="9" t="s">
        <v>231</v>
      </c>
      <c r="K1" s="9" t="s">
        <v>232</v>
      </c>
    </row>
    <row r="2" spans="1:11">
      <c r="A2" s="4" t="s">
        <v>103</v>
      </c>
      <c r="B2" s="7">
        <v>41110.563761574071</v>
      </c>
      <c r="C2" s="5">
        <v>41110</v>
      </c>
      <c r="D2" s="14">
        <v>0.56376157407407412</v>
      </c>
      <c r="E2" s="4">
        <f>MAX(B8:B80)-MIN(B8:B80)</f>
        <v>3.3900000000000006</v>
      </c>
      <c r="F2" s="4">
        <f>MAX(C8:C80)-MIN(C8:C80)</f>
        <v>5.1109999999999998</v>
      </c>
      <c r="G2" s="4">
        <f>MAX(E8:E80)-MIN(E8:E80)</f>
        <v>139.89999999999998</v>
      </c>
      <c r="H2" s="4">
        <f>MAX(B8:B80)</f>
        <v>80.849999999999994</v>
      </c>
      <c r="I2" s="4">
        <f>MIN(B8:B80)</f>
        <v>77.459999999999994</v>
      </c>
      <c r="J2" s="13"/>
    </row>
    <row r="3" spans="1:11">
      <c r="A3" s="4" t="s">
        <v>146</v>
      </c>
      <c r="B3" s="7">
        <v>41110.563761574071</v>
      </c>
    </row>
    <row r="4" spans="1:11">
      <c r="A4" s="4" t="s">
        <v>104</v>
      </c>
      <c r="B4" s="7">
        <v>41110.563761574071</v>
      </c>
    </row>
    <row r="7" spans="1:11">
      <c r="A7" s="4" t="s">
        <v>145</v>
      </c>
      <c r="B7" s="4" t="s">
        <v>144</v>
      </c>
      <c r="C7" s="4" t="s">
        <v>143</v>
      </c>
      <c r="D7" s="4" t="s">
        <v>124</v>
      </c>
      <c r="E7" s="4" t="s">
        <v>142</v>
      </c>
      <c r="F7" s="4" t="s">
        <v>141</v>
      </c>
    </row>
    <row r="8" spans="1:11">
      <c r="A8" s="7">
        <v>41110.563946759263</v>
      </c>
      <c r="B8" s="4">
        <v>80.83</v>
      </c>
      <c r="C8" s="4">
        <v>0.40200000000000002</v>
      </c>
      <c r="D8" s="4">
        <v>8.74</v>
      </c>
      <c r="E8" s="4">
        <v>1015</v>
      </c>
      <c r="F8" s="4">
        <v>2.6549999999999998</v>
      </c>
    </row>
    <row r="9" spans="1:11">
      <c r="A9" s="7">
        <v>41110.563993055555</v>
      </c>
      <c r="B9" s="4">
        <v>80.78</v>
      </c>
      <c r="C9" s="4">
        <v>2.3839999999999999</v>
      </c>
      <c r="D9" s="4">
        <v>8.7799999999999994</v>
      </c>
      <c r="E9" s="4">
        <v>1015</v>
      </c>
      <c r="F9" s="4">
        <v>2.681</v>
      </c>
    </row>
    <row r="10" spans="1:11">
      <c r="A10" s="7">
        <v>41110.564039351855</v>
      </c>
      <c r="B10" s="4">
        <v>80.239999999999995</v>
      </c>
      <c r="C10" s="4">
        <v>2.4020000000000001</v>
      </c>
      <c r="D10" s="4">
        <v>8.8000000000000007</v>
      </c>
      <c r="E10" s="4">
        <v>1016</v>
      </c>
      <c r="F10" s="4">
        <v>2.681</v>
      </c>
    </row>
    <row r="11" spans="1:11">
      <c r="A11" s="7">
        <v>41110.564074074071</v>
      </c>
      <c r="B11" s="4">
        <v>79.849999999999994</v>
      </c>
      <c r="C11" s="4">
        <v>2.9750000000000001</v>
      </c>
      <c r="D11" s="4">
        <v>8.8000000000000007</v>
      </c>
      <c r="E11" s="4">
        <v>1019</v>
      </c>
      <c r="F11" s="4">
        <v>2.6549999999999998</v>
      </c>
    </row>
    <row r="12" spans="1:11">
      <c r="A12" s="7">
        <v>41110.564120370371</v>
      </c>
      <c r="B12" s="4">
        <v>79.849999999999994</v>
      </c>
      <c r="C12" s="4">
        <v>3.0230000000000001</v>
      </c>
      <c r="D12" s="4">
        <v>8.7899999999999991</v>
      </c>
      <c r="E12" s="4">
        <v>1019</v>
      </c>
      <c r="F12" s="4">
        <v>2.681</v>
      </c>
    </row>
    <row r="13" spans="1:11">
      <c r="A13" s="7">
        <v>41110.564166666663</v>
      </c>
      <c r="B13" s="4">
        <v>79.83</v>
      </c>
      <c r="C13" s="4">
        <v>3.0939999999999999</v>
      </c>
      <c r="D13" s="4">
        <v>8.6300000000000008</v>
      </c>
      <c r="E13" s="4">
        <v>1020</v>
      </c>
      <c r="F13" s="4">
        <v>2.681</v>
      </c>
    </row>
    <row r="14" spans="1:11">
      <c r="A14" s="7">
        <v>41110.564212962963</v>
      </c>
      <c r="B14" s="4">
        <v>79.88</v>
      </c>
      <c r="C14" s="4">
        <v>3.0350000000000001</v>
      </c>
      <c r="D14" s="4">
        <v>8.4</v>
      </c>
      <c r="E14" s="4">
        <v>1016</v>
      </c>
      <c r="F14" s="4">
        <v>2.681</v>
      </c>
    </row>
    <row r="15" spans="1:11">
      <c r="A15" s="7">
        <v>41110.564259259256</v>
      </c>
      <c r="B15" s="4">
        <v>79.92</v>
      </c>
      <c r="C15" s="4">
        <v>3.0459999999999998</v>
      </c>
      <c r="D15" s="4">
        <v>8.32</v>
      </c>
      <c r="E15" s="4">
        <v>1019</v>
      </c>
      <c r="F15" s="4">
        <v>2.681</v>
      </c>
    </row>
    <row r="16" spans="1:11">
      <c r="A16" s="7">
        <v>41110.564305555556</v>
      </c>
      <c r="B16" s="4">
        <v>79.959999999999994</v>
      </c>
      <c r="C16" s="4">
        <v>2.9740000000000002</v>
      </c>
      <c r="D16" s="4">
        <v>8.27</v>
      </c>
      <c r="E16" s="4">
        <v>1015</v>
      </c>
      <c r="F16" s="4">
        <v>2.681</v>
      </c>
    </row>
    <row r="17" spans="1:6">
      <c r="A17" s="7">
        <v>41110.564351851855</v>
      </c>
      <c r="B17" s="4">
        <v>79.790000000000006</v>
      </c>
      <c r="C17" s="4">
        <v>2.9020000000000001</v>
      </c>
      <c r="D17" s="4">
        <v>8.23</v>
      </c>
      <c r="E17" s="4">
        <v>1004</v>
      </c>
      <c r="F17" s="4">
        <v>2.7069999999999999</v>
      </c>
    </row>
    <row r="18" spans="1:6">
      <c r="A18" s="7">
        <v>41110.564398148148</v>
      </c>
      <c r="B18" s="4">
        <v>80.39</v>
      </c>
      <c r="C18" s="4">
        <v>2.964</v>
      </c>
      <c r="D18" s="4">
        <v>8.5399999999999991</v>
      </c>
      <c r="E18" s="4">
        <v>1018</v>
      </c>
      <c r="F18" s="4">
        <v>2.681</v>
      </c>
    </row>
    <row r="19" spans="1:6">
      <c r="A19" s="7">
        <v>41110.564432870371</v>
      </c>
      <c r="B19" s="4">
        <v>80.14</v>
      </c>
      <c r="C19" s="4">
        <v>2.9750000000000001</v>
      </c>
      <c r="D19" s="4">
        <v>8.6</v>
      </c>
      <c r="E19" s="4">
        <v>1016</v>
      </c>
      <c r="F19" s="4">
        <v>2.681</v>
      </c>
    </row>
    <row r="20" spans="1:6">
      <c r="A20" s="7">
        <v>41110.564479166664</v>
      </c>
      <c r="B20" s="4">
        <v>80.09</v>
      </c>
      <c r="C20" s="4">
        <v>3.0179999999999998</v>
      </c>
      <c r="D20" s="4">
        <v>8.58</v>
      </c>
      <c r="E20" s="4">
        <v>1018</v>
      </c>
      <c r="F20" s="4">
        <v>2.681</v>
      </c>
    </row>
    <row r="21" spans="1:6">
      <c r="A21" s="7">
        <v>41110.564525462964</v>
      </c>
      <c r="B21" s="4">
        <v>80.62</v>
      </c>
      <c r="C21" s="4">
        <v>1.1140000000000001</v>
      </c>
      <c r="D21" s="4">
        <v>8.76</v>
      </c>
      <c r="E21" s="4">
        <v>1021</v>
      </c>
      <c r="F21" s="4">
        <v>2.681</v>
      </c>
    </row>
    <row r="22" spans="1:6">
      <c r="A22" s="7">
        <v>41110.564571759256</v>
      </c>
      <c r="B22" s="4">
        <v>80.760000000000005</v>
      </c>
      <c r="C22" s="4">
        <v>2.2549999999999999</v>
      </c>
      <c r="D22" s="4">
        <v>8.81</v>
      </c>
      <c r="E22" s="4">
        <v>1018</v>
      </c>
      <c r="F22" s="4">
        <v>2.681</v>
      </c>
    </row>
    <row r="23" spans="1:6">
      <c r="A23" s="7">
        <v>41110.564618055556</v>
      </c>
      <c r="B23" s="4">
        <v>80.849999999999994</v>
      </c>
      <c r="C23" s="4">
        <v>2.0939999999999999</v>
      </c>
      <c r="D23" s="4">
        <v>8.85</v>
      </c>
      <c r="E23" s="4">
        <v>1019</v>
      </c>
      <c r="F23" s="4">
        <v>2.681</v>
      </c>
    </row>
    <row r="24" spans="1:6">
      <c r="A24" s="7">
        <v>41110.564664351848</v>
      </c>
      <c r="B24" s="4">
        <v>80.81</v>
      </c>
      <c r="C24" s="4">
        <v>2.5990000000000002</v>
      </c>
      <c r="D24" s="4">
        <v>8.8800000000000008</v>
      </c>
      <c r="E24" s="4">
        <v>1017</v>
      </c>
      <c r="F24" s="4">
        <v>2.7069999999999999</v>
      </c>
    </row>
    <row r="25" spans="1:6">
      <c r="A25" s="7">
        <v>41110.564710648148</v>
      </c>
      <c r="B25" s="4">
        <v>80.75</v>
      </c>
      <c r="C25" s="4">
        <v>1.573</v>
      </c>
      <c r="D25" s="4">
        <v>8.84</v>
      </c>
      <c r="E25" s="4">
        <v>1014</v>
      </c>
      <c r="F25" s="4">
        <v>2.681</v>
      </c>
    </row>
    <row r="26" spans="1:6">
      <c r="A26" s="7">
        <v>41110.564756944441</v>
      </c>
      <c r="B26" s="4">
        <v>78.709999999999994</v>
      </c>
      <c r="C26" s="4">
        <v>3.6429999999999998</v>
      </c>
      <c r="D26" s="4">
        <v>8.73</v>
      </c>
      <c r="E26" s="4">
        <v>1020</v>
      </c>
      <c r="F26" s="4">
        <v>2.681</v>
      </c>
    </row>
    <row r="27" spans="1:6">
      <c r="A27" s="7">
        <v>41110.564803240741</v>
      </c>
      <c r="B27" s="4">
        <v>79.25</v>
      </c>
      <c r="C27" s="4">
        <v>4.1219999999999999</v>
      </c>
      <c r="D27" s="4">
        <v>8.5</v>
      </c>
      <c r="E27" s="4">
        <v>1006</v>
      </c>
      <c r="F27" s="4">
        <v>2.681</v>
      </c>
    </row>
    <row r="28" spans="1:6">
      <c r="A28" s="7">
        <v>41110.564837962964</v>
      </c>
      <c r="B28" s="4">
        <v>78.84</v>
      </c>
      <c r="C28" s="4">
        <v>4.0590000000000002</v>
      </c>
      <c r="D28" s="4">
        <v>8.33</v>
      </c>
      <c r="E28" s="4">
        <v>1022</v>
      </c>
      <c r="F28" s="4">
        <v>2.7069999999999999</v>
      </c>
    </row>
    <row r="29" spans="1:6">
      <c r="A29" s="7">
        <v>41110.564884259256</v>
      </c>
      <c r="B29" s="4">
        <v>79.069999999999993</v>
      </c>
      <c r="C29" s="4">
        <v>4.3170000000000002</v>
      </c>
      <c r="D29" s="4">
        <v>8.25</v>
      </c>
      <c r="E29" s="4">
        <v>983.6</v>
      </c>
      <c r="F29" s="4">
        <v>2.681</v>
      </c>
    </row>
    <row r="30" spans="1:6">
      <c r="A30" s="7">
        <v>41110.564930555556</v>
      </c>
      <c r="B30" s="4">
        <v>78.59</v>
      </c>
      <c r="C30" s="4">
        <v>4.2270000000000003</v>
      </c>
      <c r="D30" s="4">
        <v>8.1999999999999993</v>
      </c>
      <c r="E30" s="4">
        <v>1025</v>
      </c>
      <c r="F30" s="4">
        <v>2.681</v>
      </c>
    </row>
    <row r="31" spans="1:6">
      <c r="A31" s="7">
        <v>41110.564976851849</v>
      </c>
      <c r="B31" s="4">
        <v>78.55</v>
      </c>
      <c r="C31" s="4">
        <v>4.4550000000000001</v>
      </c>
      <c r="D31" s="4">
        <v>8.15</v>
      </c>
      <c r="E31" s="4">
        <v>938.9</v>
      </c>
      <c r="F31" s="4">
        <v>2.7069999999999999</v>
      </c>
    </row>
    <row r="32" spans="1:6">
      <c r="A32" s="7">
        <v>41110.565023148149</v>
      </c>
      <c r="B32" s="4">
        <v>77.989999999999995</v>
      </c>
      <c r="C32" s="4">
        <v>4.8</v>
      </c>
      <c r="D32" s="4">
        <v>8.1999999999999993</v>
      </c>
      <c r="E32" s="4">
        <v>965.5</v>
      </c>
      <c r="F32" s="4">
        <v>2.681</v>
      </c>
    </row>
    <row r="33" spans="1:6">
      <c r="A33" s="7">
        <v>41110.565069444441</v>
      </c>
      <c r="B33" s="4">
        <v>77.55</v>
      </c>
      <c r="C33" s="4">
        <v>4.6790000000000003</v>
      </c>
      <c r="D33" s="4">
        <v>8.17</v>
      </c>
      <c r="E33" s="4">
        <v>928.6</v>
      </c>
      <c r="F33" s="4">
        <v>2.681</v>
      </c>
    </row>
    <row r="34" spans="1:6">
      <c r="A34" s="7">
        <v>41110.565115740741</v>
      </c>
      <c r="B34" s="4">
        <v>77.52</v>
      </c>
      <c r="C34" s="4">
        <v>4.6580000000000004</v>
      </c>
      <c r="D34" s="4">
        <v>8.14</v>
      </c>
      <c r="E34" s="4">
        <v>935</v>
      </c>
      <c r="F34" s="4">
        <v>2.681</v>
      </c>
    </row>
    <row r="35" spans="1:6">
      <c r="A35" s="7">
        <v>41110.565162037034</v>
      </c>
      <c r="B35" s="4">
        <v>77.52</v>
      </c>
      <c r="C35" s="4">
        <v>4.72</v>
      </c>
      <c r="D35" s="4">
        <v>8.08</v>
      </c>
      <c r="E35" s="4">
        <v>937.7</v>
      </c>
      <c r="F35" s="4">
        <v>2.681</v>
      </c>
    </row>
    <row r="36" spans="1:6">
      <c r="A36" s="7">
        <v>41110.565208333333</v>
      </c>
      <c r="B36" s="4">
        <v>77.540000000000006</v>
      </c>
      <c r="C36" s="4">
        <v>4.8150000000000004</v>
      </c>
      <c r="D36" s="4">
        <v>8.0299999999999994</v>
      </c>
      <c r="E36" s="4">
        <v>939.6</v>
      </c>
      <c r="F36" s="4">
        <v>2.681</v>
      </c>
    </row>
    <row r="37" spans="1:6">
      <c r="A37" s="7">
        <v>41110.565243055556</v>
      </c>
      <c r="B37" s="4">
        <v>77.569999999999993</v>
      </c>
      <c r="C37" s="4">
        <v>4.9260000000000002</v>
      </c>
      <c r="D37" s="4">
        <v>8</v>
      </c>
      <c r="E37" s="4">
        <v>941.3</v>
      </c>
      <c r="F37" s="4">
        <v>2.681</v>
      </c>
    </row>
    <row r="38" spans="1:6">
      <c r="A38" s="7">
        <v>41110.565289351849</v>
      </c>
      <c r="B38" s="4">
        <v>77.599999999999994</v>
      </c>
      <c r="C38" s="4">
        <v>5.0359999999999996</v>
      </c>
      <c r="D38" s="4">
        <v>7.97</v>
      </c>
      <c r="E38" s="4">
        <v>942.6</v>
      </c>
      <c r="F38" s="4">
        <v>2.7069999999999999</v>
      </c>
    </row>
    <row r="39" spans="1:6">
      <c r="A39" s="7">
        <v>41110.565335648149</v>
      </c>
      <c r="B39" s="4">
        <v>77.63</v>
      </c>
      <c r="C39" s="4">
        <v>5.08</v>
      </c>
      <c r="D39" s="4">
        <v>7.94</v>
      </c>
      <c r="E39" s="4">
        <v>943.7</v>
      </c>
      <c r="F39" s="4">
        <v>2.681</v>
      </c>
    </row>
    <row r="40" spans="1:6">
      <c r="A40" s="7">
        <v>41110.565381944441</v>
      </c>
      <c r="B40" s="4">
        <v>77.650000000000006</v>
      </c>
      <c r="C40" s="4">
        <v>5.1719999999999997</v>
      </c>
      <c r="D40" s="4">
        <v>7.91</v>
      </c>
      <c r="E40" s="4">
        <v>935</v>
      </c>
      <c r="F40" s="4">
        <v>2.681</v>
      </c>
    </row>
    <row r="41" spans="1:6">
      <c r="A41" s="7">
        <v>41110.565428240741</v>
      </c>
      <c r="B41" s="4">
        <v>77.67</v>
      </c>
      <c r="C41" s="4">
        <v>5.2309999999999999</v>
      </c>
      <c r="D41" s="4">
        <v>7.9</v>
      </c>
      <c r="E41" s="4">
        <v>927.7</v>
      </c>
      <c r="F41" s="4">
        <v>2.7069999999999999</v>
      </c>
    </row>
    <row r="42" spans="1:6">
      <c r="A42" s="7">
        <v>41110.565474537034</v>
      </c>
      <c r="B42" s="4">
        <v>77.69</v>
      </c>
      <c r="C42" s="4">
        <v>5.2380000000000004</v>
      </c>
      <c r="D42" s="4">
        <v>7.88</v>
      </c>
      <c r="E42" s="4">
        <v>920.4</v>
      </c>
      <c r="F42" s="4">
        <v>2.681</v>
      </c>
    </row>
    <row r="43" spans="1:6">
      <c r="A43" s="7">
        <v>41110.565520833334</v>
      </c>
      <c r="B43" s="4">
        <v>77.73</v>
      </c>
      <c r="C43" s="4">
        <v>5.2779999999999996</v>
      </c>
      <c r="D43" s="4">
        <v>7.86</v>
      </c>
      <c r="E43" s="4">
        <v>911.5</v>
      </c>
      <c r="F43" s="4">
        <v>2.7069999999999999</v>
      </c>
    </row>
    <row r="44" spans="1:6">
      <c r="A44" s="7">
        <v>41110.565567129626</v>
      </c>
      <c r="B44" s="4">
        <v>77.72</v>
      </c>
      <c r="C44" s="4">
        <v>5.2350000000000003</v>
      </c>
      <c r="D44" s="4">
        <v>7.85</v>
      </c>
      <c r="E44" s="4">
        <v>911.9</v>
      </c>
      <c r="F44" s="4">
        <v>2.681</v>
      </c>
    </row>
    <row r="45" spans="1:6">
      <c r="A45" s="7">
        <v>41110.565601851849</v>
      </c>
      <c r="B45" s="4">
        <v>77.73</v>
      </c>
      <c r="C45" s="4">
        <v>5.274</v>
      </c>
      <c r="D45" s="4">
        <v>7.83</v>
      </c>
      <c r="E45" s="4">
        <v>911.5</v>
      </c>
      <c r="F45" s="4">
        <v>2.681</v>
      </c>
    </row>
    <row r="46" spans="1:6">
      <c r="A46" s="7">
        <v>41110.565648148149</v>
      </c>
      <c r="B46" s="4">
        <v>77.739999999999995</v>
      </c>
      <c r="C46" s="4">
        <v>5.3140000000000001</v>
      </c>
      <c r="D46" s="4">
        <v>7.83</v>
      </c>
      <c r="E46" s="4">
        <v>908.6</v>
      </c>
      <c r="F46" s="4">
        <v>2.681</v>
      </c>
    </row>
    <row r="47" spans="1:6">
      <c r="A47" s="7">
        <v>41110.565694444442</v>
      </c>
      <c r="B47" s="4">
        <v>77.73</v>
      </c>
      <c r="C47" s="4">
        <v>5.2869999999999999</v>
      </c>
      <c r="D47" s="4">
        <v>7.82</v>
      </c>
      <c r="E47" s="4">
        <v>908.2</v>
      </c>
      <c r="F47" s="4">
        <v>2.681</v>
      </c>
    </row>
    <row r="48" spans="1:6">
      <c r="A48" s="7">
        <v>41110.565740740742</v>
      </c>
      <c r="B48" s="4">
        <v>77.739999999999995</v>
      </c>
      <c r="C48" s="4">
        <v>5.26</v>
      </c>
      <c r="D48" s="4">
        <v>7.81</v>
      </c>
      <c r="E48" s="4">
        <v>907.1</v>
      </c>
      <c r="F48" s="4">
        <v>2.681</v>
      </c>
    </row>
    <row r="49" spans="1:6">
      <c r="A49" s="7">
        <v>41110.565787037034</v>
      </c>
      <c r="B49" s="4">
        <v>77.739999999999995</v>
      </c>
      <c r="C49" s="4">
        <v>5.298</v>
      </c>
      <c r="D49" s="4">
        <v>7.81</v>
      </c>
      <c r="E49" s="4">
        <v>907.4</v>
      </c>
      <c r="F49" s="4">
        <v>2.7069999999999999</v>
      </c>
    </row>
    <row r="50" spans="1:6">
      <c r="A50" s="7">
        <v>41110.565833333334</v>
      </c>
      <c r="B50" s="4">
        <v>77.739999999999995</v>
      </c>
      <c r="C50" s="4">
        <v>5.22</v>
      </c>
      <c r="D50" s="4">
        <v>7.75</v>
      </c>
      <c r="E50" s="4">
        <v>966.3</v>
      </c>
      <c r="F50" s="4">
        <v>2.7069999999999999</v>
      </c>
    </row>
    <row r="51" spans="1:6">
      <c r="A51" s="7">
        <v>41110.565879629627</v>
      </c>
      <c r="B51" s="4">
        <v>77.739999999999995</v>
      </c>
      <c r="C51" s="4">
        <v>5.3250000000000002</v>
      </c>
      <c r="D51" s="4">
        <v>7.93</v>
      </c>
      <c r="E51" s="4">
        <v>962.6</v>
      </c>
      <c r="F51" s="4">
        <v>2.681</v>
      </c>
    </row>
    <row r="52" spans="1:6">
      <c r="A52" s="7">
        <v>41110.565925925926</v>
      </c>
      <c r="B52" s="4">
        <v>77.760000000000005</v>
      </c>
      <c r="C52" s="4">
        <v>5.5129999999999999</v>
      </c>
      <c r="D52" s="4">
        <v>8.06</v>
      </c>
      <c r="E52" s="4">
        <v>1039</v>
      </c>
      <c r="F52" s="4">
        <v>2.681</v>
      </c>
    </row>
    <row r="53" spans="1:6">
      <c r="A53" s="7">
        <v>41110.565960648149</v>
      </c>
      <c r="B53" s="4">
        <v>77.540000000000006</v>
      </c>
      <c r="C53" s="4">
        <v>5.5019999999999998</v>
      </c>
      <c r="D53" s="4">
        <v>8.09</v>
      </c>
      <c r="E53" s="4">
        <v>1043</v>
      </c>
      <c r="F53" s="4">
        <v>2.7069999999999999</v>
      </c>
    </row>
    <row r="54" spans="1:6">
      <c r="A54" s="7">
        <v>41110.566006944442</v>
      </c>
      <c r="B54" s="4">
        <v>77.48</v>
      </c>
      <c r="C54" s="4">
        <v>5.5069999999999997</v>
      </c>
      <c r="D54" s="4">
        <v>8.09</v>
      </c>
      <c r="E54" s="4">
        <v>1046</v>
      </c>
      <c r="F54" s="4">
        <v>2.5510000000000002</v>
      </c>
    </row>
    <row r="55" spans="1:6">
      <c r="A55" s="7">
        <v>41110.566053240742</v>
      </c>
      <c r="B55" s="4">
        <v>77.489999999999995</v>
      </c>
      <c r="C55" s="4">
        <v>5.23</v>
      </c>
      <c r="D55" s="4">
        <v>7.85</v>
      </c>
      <c r="E55" s="4">
        <v>1046</v>
      </c>
      <c r="F55" s="4">
        <v>2.629</v>
      </c>
    </row>
    <row r="56" spans="1:6">
      <c r="A56" s="7">
        <v>41110.566099537034</v>
      </c>
      <c r="B56" s="4">
        <v>77.459999999999994</v>
      </c>
      <c r="C56" s="4">
        <v>5.07</v>
      </c>
      <c r="D56" s="4">
        <v>7.77</v>
      </c>
      <c r="E56" s="4">
        <v>1047</v>
      </c>
      <c r="F56" s="4">
        <v>2.629</v>
      </c>
    </row>
    <row r="57" spans="1:6">
      <c r="A57" s="7">
        <v>41110.566145833334</v>
      </c>
      <c r="B57" s="4">
        <v>77.47</v>
      </c>
      <c r="C57" s="4">
        <v>4.7779999999999996</v>
      </c>
      <c r="D57" s="4">
        <v>7.71</v>
      </c>
      <c r="E57" s="4">
        <v>1047</v>
      </c>
      <c r="F57" s="4">
        <v>2.6549999999999998</v>
      </c>
    </row>
    <row r="58" spans="1:6">
      <c r="A58" s="7">
        <v>41110.566192129627</v>
      </c>
      <c r="B58" s="4">
        <v>77.83</v>
      </c>
      <c r="C58" s="4">
        <v>4.2030000000000003</v>
      </c>
      <c r="D58" s="4">
        <v>7.98</v>
      </c>
      <c r="E58" s="4">
        <v>1043</v>
      </c>
      <c r="F58" s="4">
        <v>2.6549999999999998</v>
      </c>
    </row>
    <row r="59" spans="1:6">
      <c r="A59" s="7">
        <v>41110.566238425927</v>
      </c>
      <c r="B59" s="4">
        <v>78.36</v>
      </c>
      <c r="C59" s="4">
        <v>4.3250000000000002</v>
      </c>
      <c r="D59" s="4">
        <v>8.34</v>
      </c>
      <c r="E59" s="4">
        <v>1037</v>
      </c>
      <c r="F59" s="4">
        <v>2.681</v>
      </c>
    </row>
    <row r="60" spans="1:6">
      <c r="A60" s="7">
        <v>41110.566284722219</v>
      </c>
      <c r="B60" s="4">
        <v>77.98</v>
      </c>
      <c r="C60" s="4">
        <v>4.4269999999999996</v>
      </c>
      <c r="D60" s="4">
        <v>8.0399999999999991</v>
      </c>
      <c r="E60" s="4">
        <v>1041</v>
      </c>
      <c r="F60" s="4">
        <v>2.681</v>
      </c>
    </row>
    <row r="61" spans="1:6">
      <c r="A61" s="7">
        <v>41110.566331018519</v>
      </c>
      <c r="B61" s="4">
        <v>77.849999999999994</v>
      </c>
      <c r="C61" s="4">
        <v>4.3419999999999996</v>
      </c>
      <c r="D61" s="4">
        <v>7.82</v>
      </c>
      <c r="E61" s="4">
        <v>1043</v>
      </c>
      <c r="F61" s="4">
        <v>2.681</v>
      </c>
    </row>
    <row r="62" spans="1:6">
      <c r="A62" s="7">
        <v>41110.566365740742</v>
      </c>
      <c r="B62" s="4">
        <v>77.849999999999994</v>
      </c>
      <c r="C62" s="4">
        <v>4.258</v>
      </c>
      <c r="D62" s="4">
        <v>7.77</v>
      </c>
      <c r="E62" s="4">
        <v>1043</v>
      </c>
      <c r="F62" s="4">
        <v>2.6549999999999998</v>
      </c>
    </row>
    <row r="63" spans="1:6">
      <c r="A63" s="7">
        <v>41110.566412037035</v>
      </c>
      <c r="B63" s="4">
        <v>77.83</v>
      </c>
      <c r="C63" s="4">
        <v>4.2080000000000002</v>
      </c>
      <c r="D63" s="4">
        <v>7.73</v>
      </c>
      <c r="E63" s="4">
        <v>1043</v>
      </c>
      <c r="F63" s="4">
        <v>2.681</v>
      </c>
    </row>
    <row r="64" spans="1:6">
      <c r="A64" s="7">
        <v>41110.566458333335</v>
      </c>
      <c r="B64" s="4">
        <v>77.84</v>
      </c>
      <c r="C64" s="4">
        <v>4.1920000000000002</v>
      </c>
      <c r="D64" s="4">
        <v>7.71</v>
      </c>
      <c r="E64" s="4">
        <v>1043</v>
      </c>
      <c r="F64" s="4">
        <v>2.6549999999999998</v>
      </c>
    </row>
    <row r="65" spans="1:6">
      <c r="A65" s="7">
        <v>41110.566504629627</v>
      </c>
      <c r="B65" s="4">
        <v>78.11</v>
      </c>
      <c r="C65" s="4">
        <v>4.125</v>
      </c>
      <c r="D65" s="4">
        <v>7.79</v>
      </c>
      <c r="E65" s="4">
        <v>1040</v>
      </c>
      <c r="F65" s="4">
        <v>2.6549999999999998</v>
      </c>
    </row>
    <row r="66" spans="1:6">
      <c r="A66" s="7">
        <v>41110.566550925927</v>
      </c>
      <c r="B66" s="4">
        <v>78.16</v>
      </c>
      <c r="C66" s="4">
        <v>4.1420000000000003</v>
      </c>
      <c r="D66" s="4">
        <v>7.7</v>
      </c>
      <c r="E66" s="4">
        <v>1040</v>
      </c>
      <c r="F66" s="4">
        <v>2.681</v>
      </c>
    </row>
    <row r="67" spans="1:6">
      <c r="A67" s="7">
        <v>41110.56659722222</v>
      </c>
      <c r="B67" s="4">
        <v>78.14</v>
      </c>
      <c r="C67" s="4">
        <v>4.1429999999999998</v>
      </c>
      <c r="D67" s="4">
        <v>7.67</v>
      </c>
      <c r="E67" s="4">
        <v>1040</v>
      </c>
      <c r="F67" s="4">
        <v>2.681</v>
      </c>
    </row>
    <row r="68" spans="1:6">
      <c r="A68" s="7">
        <v>41110.566643518519</v>
      </c>
      <c r="B68" s="4">
        <v>78.099999999999994</v>
      </c>
      <c r="C68" s="4">
        <v>4.125</v>
      </c>
      <c r="D68" s="4">
        <v>7.64</v>
      </c>
      <c r="E68" s="4">
        <v>1041</v>
      </c>
      <c r="F68" s="4">
        <v>2.681</v>
      </c>
    </row>
    <row r="69" spans="1:6">
      <c r="A69" s="7">
        <v>41110.566689814812</v>
      </c>
      <c r="B69" s="4">
        <v>78.099999999999994</v>
      </c>
      <c r="C69" s="4">
        <v>4.1740000000000004</v>
      </c>
      <c r="D69" s="4">
        <v>7.63</v>
      </c>
      <c r="E69" s="4">
        <v>1041</v>
      </c>
      <c r="F69" s="4">
        <v>2.681</v>
      </c>
    </row>
    <row r="70" spans="1:6">
      <c r="A70" s="7">
        <v>41110.566724537035</v>
      </c>
      <c r="B70" s="4">
        <v>78.08</v>
      </c>
      <c r="C70" s="4">
        <v>4.2229999999999999</v>
      </c>
      <c r="D70" s="4">
        <v>7.63</v>
      </c>
      <c r="E70" s="4">
        <v>1041</v>
      </c>
      <c r="F70" s="4">
        <v>2.681</v>
      </c>
    </row>
    <row r="71" spans="1:6">
      <c r="A71" s="7">
        <v>41110.566770833335</v>
      </c>
      <c r="B71" s="4">
        <v>78.08</v>
      </c>
      <c r="C71" s="4">
        <v>4.1379999999999999</v>
      </c>
      <c r="D71" s="4">
        <v>7.62</v>
      </c>
      <c r="E71" s="4">
        <v>1042</v>
      </c>
      <c r="F71" s="4">
        <v>2.681</v>
      </c>
    </row>
    <row r="72" spans="1:6">
      <c r="A72" s="7">
        <v>41110.566817129627</v>
      </c>
      <c r="B72" s="4">
        <v>78.08</v>
      </c>
      <c r="C72" s="4">
        <v>4.1369999999999996</v>
      </c>
      <c r="D72" s="4">
        <v>7.62</v>
      </c>
      <c r="E72" s="4">
        <v>1042</v>
      </c>
      <c r="F72" s="4">
        <v>2.681</v>
      </c>
    </row>
    <row r="73" spans="1:6">
      <c r="A73" s="7">
        <v>41110.566863425927</v>
      </c>
      <c r="B73" s="4">
        <v>78.09</v>
      </c>
      <c r="C73" s="4">
        <v>4.1689999999999996</v>
      </c>
      <c r="D73" s="4">
        <v>7.61</v>
      </c>
      <c r="E73" s="4">
        <v>1042</v>
      </c>
      <c r="F73" s="4">
        <v>2.681</v>
      </c>
    </row>
    <row r="74" spans="1:6">
      <c r="A74" s="7">
        <v>41110.56690972222</v>
      </c>
      <c r="B74" s="4">
        <v>78.09</v>
      </c>
      <c r="C74" s="4">
        <v>4.1669999999999998</v>
      </c>
      <c r="D74" s="4">
        <v>7.61</v>
      </c>
      <c r="E74" s="4">
        <v>1042</v>
      </c>
      <c r="F74" s="4">
        <v>2.681</v>
      </c>
    </row>
    <row r="75" spans="1:6">
      <c r="A75" s="7">
        <v>41110.56695601852</v>
      </c>
      <c r="B75" s="4">
        <v>78.099999999999994</v>
      </c>
      <c r="C75" s="4">
        <v>4.1660000000000004</v>
      </c>
      <c r="D75" s="4">
        <v>7.6</v>
      </c>
      <c r="E75" s="4">
        <v>1042</v>
      </c>
      <c r="F75" s="4">
        <v>2.681</v>
      </c>
    </row>
    <row r="76" spans="1:6">
      <c r="A76" s="7">
        <v>41110.567002314812</v>
      </c>
      <c r="B76" s="4">
        <v>78.11</v>
      </c>
      <c r="C76" s="4">
        <v>4.165</v>
      </c>
      <c r="D76" s="4">
        <v>7.6</v>
      </c>
      <c r="E76" s="4">
        <v>1042</v>
      </c>
      <c r="F76" s="4">
        <v>2.681</v>
      </c>
    </row>
    <row r="77" spans="1:6">
      <c r="A77" s="7">
        <v>41110.567048611112</v>
      </c>
      <c r="B77" s="4">
        <v>78.12</v>
      </c>
      <c r="C77" s="4">
        <v>4.1639999999999997</v>
      </c>
      <c r="D77" s="4">
        <v>7.59</v>
      </c>
      <c r="E77" s="4">
        <v>1042</v>
      </c>
      <c r="F77" s="4">
        <v>2.681</v>
      </c>
    </row>
    <row r="78" spans="1:6">
      <c r="A78" s="7">
        <v>41110.567094907405</v>
      </c>
      <c r="B78" s="4">
        <v>78.11</v>
      </c>
      <c r="C78" s="4">
        <v>4.1790000000000003</v>
      </c>
      <c r="D78" s="4">
        <v>7.59</v>
      </c>
      <c r="E78" s="4">
        <v>1042</v>
      </c>
      <c r="F78" s="4">
        <v>2.681</v>
      </c>
    </row>
    <row r="79" spans="1:6">
      <c r="A79" s="7">
        <v>41110.567141203705</v>
      </c>
      <c r="B79" s="4">
        <v>78.12</v>
      </c>
      <c r="C79" s="4">
        <v>4.1779999999999999</v>
      </c>
      <c r="D79" s="4">
        <v>7.59</v>
      </c>
      <c r="E79" s="4">
        <v>1042</v>
      </c>
      <c r="F79" s="4">
        <v>2.7069999999999999</v>
      </c>
    </row>
    <row r="80" spans="1:6">
      <c r="A80" s="7">
        <v>41110.567175925928</v>
      </c>
      <c r="B80" s="4">
        <v>78.12</v>
      </c>
      <c r="C80" s="4">
        <v>4.1769999999999996</v>
      </c>
      <c r="D80" s="4">
        <v>7.59</v>
      </c>
      <c r="E80" s="4">
        <v>1042</v>
      </c>
      <c r="F80" s="4">
        <v>2.681</v>
      </c>
    </row>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dimension ref="A1:K64"/>
  <sheetViews>
    <sheetView zoomScale="70" zoomScaleNormal="70" workbookViewId="0">
      <selection activeCell="K5" sqref="K5"/>
    </sheetView>
  </sheetViews>
  <sheetFormatPr defaultRowHeight="15"/>
  <cols>
    <col min="1" max="4" width="15.42578125" style="4" customWidth="1"/>
    <col min="5" max="5" width="19" style="4" customWidth="1"/>
    <col min="6" max="6" width="21.28515625" style="4" customWidth="1"/>
    <col min="7" max="7" width="19.42578125" style="4" customWidth="1"/>
    <col min="8" max="8" width="13.140625" style="4" customWidth="1"/>
    <col min="9" max="9" width="12.7109375" style="4" customWidth="1"/>
    <col min="10" max="10" width="16.7109375" style="4" customWidth="1"/>
    <col min="11" max="16384" width="9.140625" style="4"/>
  </cols>
  <sheetData>
    <row r="1" spans="1:11" ht="30">
      <c r="A1" s="4" t="s">
        <v>101</v>
      </c>
      <c r="B1" s="4" t="s">
        <v>178</v>
      </c>
      <c r="C1" s="9" t="s">
        <v>237</v>
      </c>
      <c r="D1" s="9" t="s">
        <v>236</v>
      </c>
      <c r="E1" s="9" t="s">
        <v>228</v>
      </c>
      <c r="F1" s="9" t="s">
        <v>229</v>
      </c>
      <c r="G1" s="9" t="s">
        <v>230</v>
      </c>
      <c r="H1" s="9" t="s">
        <v>242</v>
      </c>
      <c r="I1" s="9" t="s">
        <v>243</v>
      </c>
      <c r="J1" s="9" t="s">
        <v>231</v>
      </c>
      <c r="K1" s="9" t="s">
        <v>232</v>
      </c>
    </row>
    <row r="2" spans="1:11">
      <c r="A2" s="4" t="s">
        <v>103</v>
      </c>
      <c r="B2" s="7">
        <v>41110.525451388887</v>
      </c>
      <c r="C2" s="5">
        <v>41110</v>
      </c>
      <c r="D2" s="14">
        <v>0.52545138888888887</v>
      </c>
      <c r="E2" s="4">
        <f>MAX(B8:B21,B23:B64)-MIN(B8:B21,B23:B64)</f>
        <v>3.2099999999999937</v>
      </c>
      <c r="F2" s="4">
        <f>MAX(C8:C21,C23:C64)-MIN(C8:C21,C23:C64)</f>
        <v>7.2220000000000004</v>
      </c>
      <c r="G2" s="4">
        <f>MAX(E8:E21,E23:E64)-MIN(E8:E21,E23:E64)</f>
        <v>194.5</v>
      </c>
      <c r="H2" s="4">
        <f>MAX(B8:B21,B23:B64)</f>
        <v>79.33</v>
      </c>
      <c r="I2" s="4">
        <f>MIN(B8:B21,B23:B64)</f>
        <v>76.12</v>
      </c>
      <c r="J2" s="13"/>
      <c r="K2" s="4" t="s">
        <v>287</v>
      </c>
    </row>
    <row r="3" spans="1:11">
      <c r="A3" s="4" t="s">
        <v>146</v>
      </c>
      <c r="B3" s="7">
        <v>41110.525451388887</v>
      </c>
      <c r="K3" s="4" t="s">
        <v>288</v>
      </c>
    </row>
    <row r="4" spans="1:11">
      <c r="A4" s="4" t="s">
        <v>104</v>
      </c>
      <c r="B4" s="7">
        <v>41110.525451388887</v>
      </c>
    </row>
    <row r="7" spans="1:11">
      <c r="A7" s="4" t="s">
        <v>145</v>
      </c>
      <c r="B7" s="4" t="s">
        <v>144</v>
      </c>
      <c r="C7" s="4" t="s">
        <v>143</v>
      </c>
      <c r="D7" s="4" t="s">
        <v>124</v>
      </c>
      <c r="E7" s="4" t="s">
        <v>142</v>
      </c>
      <c r="F7" s="4" t="s">
        <v>141</v>
      </c>
    </row>
    <row r="8" spans="1:11">
      <c r="A8" s="7">
        <v>41110.525925925926</v>
      </c>
      <c r="B8" s="4">
        <v>78.86</v>
      </c>
      <c r="C8" s="4">
        <v>0.34799999999999998</v>
      </c>
      <c r="D8" s="4">
        <v>8.64</v>
      </c>
      <c r="E8" s="4">
        <v>983.3</v>
      </c>
      <c r="F8" s="4">
        <v>2.681</v>
      </c>
    </row>
    <row r="9" spans="1:11">
      <c r="A9" s="7">
        <v>41110.525972222225</v>
      </c>
      <c r="B9" s="4">
        <v>78.790000000000006</v>
      </c>
      <c r="C9" s="4">
        <v>1.044</v>
      </c>
      <c r="D9" s="4">
        <v>8.6300000000000008</v>
      </c>
      <c r="E9" s="4">
        <v>983.4</v>
      </c>
      <c r="F9" s="4">
        <v>2.681</v>
      </c>
    </row>
    <row r="10" spans="1:11">
      <c r="A10" s="7">
        <v>41110.526018518518</v>
      </c>
      <c r="B10" s="4">
        <v>78.650000000000006</v>
      </c>
      <c r="C10" s="4">
        <v>1.9570000000000001</v>
      </c>
      <c r="D10" s="4">
        <v>8.6199999999999992</v>
      </c>
      <c r="E10" s="4">
        <v>984.6</v>
      </c>
      <c r="F10" s="4">
        <v>2.681</v>
      </c>
    </row>
    <row r="11" spans="1:11">
      <c r="A11" s="7">
        <v>41110.526064814818</v>
      </c>
      <c r="B11" s="4">
        <v>78.8</v>
      </c>
      <c r="C11" s="4">
        <v>2.42</v>
      </c>
      <c r="D11" s="4">
        <v>8.6199999999999992</v>
      </c>
      <c r="E11" s="4">
        <v>983.6</v>
      </c>
      <c r="F11" s="4">
        <v>2.7069999999999999</v>
      </c>
    </row>
    <row r="12" spans="1:11">
      <c r="A12" s="7">
        <v>41110.52611111111</v>
      </c>
      <c r="B12" s="4">
        <v>78.790000000000006</v>
      </c>
      <c r="C12" s="4">
        <v>2.5019999999999998</v>
      </c>
      <c r="D12" s="4">
        <v>8.6199999999999992</v>
      </c>
      <c r="E12" s="4">
        <v>983.9</v>
      </c>
      <c r="F12" s="4">
        <v>2.6549999999999998</v>
      </c>
    </row>
    <row r="13" spans="1:11">
      <c r="A13" s="7">
        <v>41110.52615740741</v>
      </c>
      <c r="B13" s="4">
        <v>78.8</v>
      </c>
      <c r="C13" s="4">
        <v>2.419</v>
      </c>
      <c r="D13" s="4">
        <v>8.6199999999999992</v>
      </c>
      <c r="E13" s="4">
        <v>983.6</v>
      </c>
      <c r="F13" s="4">
        <v>2.6549999999999998</v>
      </c>
    </row>
    <row r="14" spans="1:11">
      <c r="A14" s="7">
        <v>41110.526203703703</v>
      </c>
      <c r="B14" s="4">
        <v>78.760000000000005</v>
      </c>
      <c r="C14" s="4">
        <v>2.2879999999999998</v>
      </c>
      <c r="D14" s="4">
        <v>8.6199999999999992</v>
      </c>
      <c r="E14" s="4">
        <v>984.3</v>
      </c>
      <c r="F14" s="4">
        <v>2.6549999999999998</v>
      </c>
    </row>
    <row r="15" spans="1:11">
      <c r="A15" s="7">
        <v>41110.526250000003</v>
      </c>
      <c r="B15" s="4">
        <v>78.790000000000006</v>
      </c>
      <c r="C15" s="4">
        <v>2.3090000000000002</v>
      </c>
      <c r="D15" s="4">
        <v>8.6300000000000008</v>
      </c>
      <c r="E15" s="4">
        <v>984</v>
      </c>
      <c r="F15" s="4">
        <v>2.681</v>
      </c>
    </row>
    <row r="16" spans="1:11">
      <c r="A16" s="7">
        <v>41110.526296296295</v>
      </c>
      <c r="B16" s="4">
        <v>78.819999999999993</v>
      </c>
      <c r="C16" s="4">
        <v>2.5470000000000002</v>
      </c>
      <c r="D16" s="4">
        <v>8.6199999999999992</v>
      </c>
      <c r="E16" s="4">
        <v>983.7</v>
      </c>
      <c r="F16" s="4">
        <v>2.681</v>
      </c>
    </row>
    <row r="17" spans="1:6">
      <c r="A17" s="7">
        <v>41110.526342592595</v>
      </c>
      <c r="B17" s="4">
        <v>78.760000000000005</v>
      </c>
      <c r="C17" s="4">
        <v>2.669</v>
      </c>
      <c r="D17" s="4">
        <v>8.6300000000000008</v>
      </c>
      <c r="E17" s="4">
        <v>983.4</v>
      </c>
      <c r="F17" s="4">
        <v>2.7069999999999999</v>
      </c>
    </row>
    <row r="18" spans="1:6">
      <c r="A18" s="7">
        <v>41110.526377314818</v>
      </c>
      <c r="B18" s="4">
        <v>78.569999999999993</v>
      </c>
      <c r="C18" s="4">
        <v>3.36</v>
      </c>
      <c r="D18" s="4">
        <v>8.6199999999999992</v>
      </c>
      <c r="E18" s="4">
        <v>983.2</v>
      </c>
      <c r="F18" s="4">
        <v>2.681</v>
      </c>
    </row>
    <row r="19" spans="1:6">
      <c r="A19" s="7">
        <v>41110.526423611111</v>
      </c>
      <c r="B19" s="4">
        <v>78.489999999999995</v>
      </c>
      <c r="C19" s="4">
        <v>3.8839999999999999</v>
      </c>
      <c r="D19" s="4">
        <v>8.6199999999999992</v>
      </c>
      <c r="E19" s="4">
        <v>982</v>
      </c>
      <c r="F19" s="4">
        <v>2.681</v>
      </c>
    </row>
    <row r="20" spans="1:6">
      <c r="A20" s="7">
        <v>41110.526469907411</v>
      </c>
      <c r="B20" s="4">
        <v>78.290000000000006</v>
      </c>
      <c r="C20" s="4">
        <v>4.1959999999999997</v>
      </c>
      <c r="D20" s="4">
        <v>8.61</v>
      </c>
      <c r="E20" s="4">
        <v>980.1</v>
      </c>
      <c r="F20" s="4">
        <v>2.681</v>
      </c>
    </row>
    <row r="21" spans="1:6">
      <c r="A21" s="7">
        <v>41110.526516203703</v>
      </c>
      <c r="B21" s="4">
        <v>78.02</v>
      </c>
      <c r="C21" s="4">
        <v>4.1779999999999999</v>
      </c>
      <c r="D21" s="4">
        <v>8.6</v>
      </c>
      <c r="E21" s="4">
        <v>984.7</v>
      </c>
      <c r="F21" s="4">
        <v>2.681</v>
      </c>
    </row>
    <row r="22" spans="1:6">
      <c r="A22" s="15">
        <v>41110.526562500003</v>
      </c>
      <c r="B22" s="13">
        <v>78.930000000000007</v>
      </c>
      <c r="C22" s="13">
        <v>-0.13300000000000001</v>
      </c>
      <c r="D22" s="13">
        <v>8.6300000000000008</v>
      </c>
      <c r="E22" s="13">
        <v>1.9119999999999999</v>
      </c>
      <c r="F22" s="13">
        <v>2.7069999999999999</v>
      </c>
    </row>
    <row r="23" spans="1:6">
      <c r="A23" s="7">
        <v>41110.526608796295</v>
      </c>
      <c r="B23" s="4">
        <v>78.010000000000005</v>
      </c>
      <c r="C23" s="4">
        <v>4.7110000000000003</v>
      </c>
      <c r="D23" s="4">
        <v>8.6</v>
      </c>
      <c r="E23" s="4">
        <v>983.6</v>
      </c>
      <c r="F23" s="4">
        <v>2.681</v>
      </c>
    </row>
    <row r="24" spans="1:6">
      <c r="A24" s="7">
        <v>41110.526655092595</v>
      </c>
      <c r="B24" s="4">
        <v>77.78</v>
      </c>
      <c r="C24" s="4">
        <v>5.0419999999999998</v>
      </c>
      <c r="D24" s="4">
        <v>8.58</v>
      </c>
      <c r="E24" s="4">
        <v>984.2</v>
      </c>
      <c r="F24" s="4">
        <v>2.681</v>
      </c>
    </row>
    <row r="25" spans="1:6">
      <c r="A25" s="7">
        <v>41110.526701388888</v>
      </c>
      <c r="B25" s="4">
        <v>77.7</v>
      </c>
      <c r="C25" s="4">
        <v>4.3449999999999998</v>
      </c>
      <c r="D25" s="4">
        <v>8.57</v>
      </c>
      <c r="E25" s="4">
        <v>984.5</v>
      </c>
      <c r="F25" s="4">
        <v>2.7069999999999999</v>
      </c>
    </row>
    <row r="26" spans="1:6">
      <c r="A26" s="7">
        <v>41110.526747685188</v>
      </c>
      <c r="B26" s="4">
        <v>77.64</v>
      </c>
      <c r="C26" s="4">
        <v>4.6840000000000002</v>
      </c>
      <c r="D26" s="4">
        <v>8.5500000000000007</v>
      </c>
      <c r="E26" s="4">
        <v>984.2</v>
      </c>
      <c r="F26" s="4">
        <v>2.7069999999999999</v>
      </c>
    </row>
    <row r="27" spans="1:6">
      <c r="A27" s="7">
        <v>41110.52679398148</v>
      </c>
      <c r="B27" s="4">
        <v>77.59</v>
      </c>
      <c r="C27" s="4">
        <v>5.375</v>
      </c>
      <c r="D27" s="4">
        <v>8.5399999999999991</v>
      </c>
      <c r="E27" s="4">
        <v>984.1</v>
      </c>
      <c r="F27" s="4">
        <v>2.7069999999999999</v>
      </c>
    </row>
    <row r="28" spans="1:6">
      <c r="A28" s="7">
        <v>41110.52684027778</v>
      </c>
      <c r="B28" s="4">
        <v>77.41</v>
      </c>
      <c r="C28" s="4">
        <v>5.0839999999999996</v>
      </c>
      <c r="D28" s="4">
        <v>8.52</v>
      </c>
      <c r="E28" s="4">
        <v>985.4</v>
      </c>
      <c r="F28" s="4">
        <v>2.7069999999999999</v>
      </c>
    </row>
    <row r="29" spans="1:6">
      <c r="A29" s="7">
        <v>41110.526875000003</v>
      </c>
      <c r="B29" s="4">
        <v>77.17</v>
      </c>
      <c r="C29" s="4">
        <v>5.9909999999999997</v>
      </c>
      <c r="D29" s="4">
        <v>8.4600000000000009</v>
      </c>
      <c r="E29" s="4">
        <v>984</v>
      </c>
      <c r="F29" s="4">
        <v>2.7069999999999999</v>
      </c>
    </row>
    <row r="30" spans="1:6">
      <c r="A30" s="7">
        <v>41110.526921296296</v>
      </c>
      <c r="B30" s="4">
        <v>76.989999999999995</v>
      </c>
      <c r="C30" s="4">
        <v>6.0519999999999996</v>
      </c>
      <c r="D30" s="4">
        <v>8.43</v>
      </c>
      <c r="E30" s="4">
        <v>985.6</v>
      </c>
      <c r="F30" s="4">
        <v>2.7069999999999999</v>
      </c>
    </row>
    <row r="31" spans="1:6">
      <c r="A31" s="7">
        <v>41110.526967592596</v>
      </c>
      <c r="B31" s="4">
        <v>76.89</v>
      </c>
      <c r="C31" s="4">
        <v>6.6639999999999997</v>
      </c>
      <c r="D31" s="4">
        <v>8.39</v>
      </c>
      <c r="E31" s="4">
        <v>890.2</v>
      </c>
      <c r="F31" s="4">
        <v>2.7069999999999999</v>
      </c>
    </row>
    <row r="32" spans="1:6">
      <c r="A32" s="7">
        <v>41110.527013888888</v>
      </c>
      <c r="B32" s="4">
        <v>76.709999999999994</v>
      </c>
      <c r="C32" s="4">
        <v>6.6769999999999996</v>
      </c>
      <c r="D32" s="4">
        <v>8.33</v>
      </c>
      <c r="E32" s="4">
        <v>987.7</v>
      </c>
      <c r="F32" s="4">
        <v>2.7069999999999999</v>
      </c>
    </row>
    <row r="33" spans="1:6">
      <c r="A33" s="7">
        <v>41110.527060185188</v>
      </c>
      <c r="B33" s="4">
        <v>76.77</v>
      </c>
      <c r="C33" s="4">
        <v>6.8730000000000002</v>
      </c>
      <c r="D33" s="4">
        <v>8.34</v>
      </c>
      <c r="E33" s="4">
        <v>859.5</v>
      </c>
      <c r="F33" s="4">
        <v>2.7069999999999999</v>
      </c>
    </row>
    <row r="34" spans="1:6">
      <c r="A34" s="7">
        <v>41110.527106481481</v>
      </c>
      <c r="B34" s="4">
        <v>76.61</v>
      </c>
      <c r="C34" s="4">
        <v>6.9870000000000001</v>
      </c>
      <c r="D34" s="4">
        <v>8.3000000000000007</v>
      </c>
      <c r="E34" s="4">
        <v>1025</v>
      </c>
      <c r="F34" s="4">
        <v>2.7069999999999999</v>
      </c>
    </row>
    <row r="35" spans="1:6">
      <c r="A35" s="7">
        <v>41110.52715277778</v>
      </c>
      <c r="B35" s="4">
        <v>76.48</v>
      </c>
      <c r="C35" s="4">
        <v>6.3330000000000002</v>
      </c>
      <c r="D35" s="4">
        <v>8.15</v>
      </c>
      <c r="E35" s="4">
        <v>913.4</v>
      </c>
      <c r="F35" s="4">
        <v>2.7069999999999999</v>
      </c>
    </row>
    <row r="36" spans="1:6">
      <c r="A36" s="7">
        <v>41110.527199074073</v>
      </c>
      <c r="B36" s="4">
        <v>76.36</v>
      </c>
      <c r="C36" s="4">
        <v>6.7949999999999999</v>
      </c>
      <c r="D36" s="4">
        <v>8.1300000000000008</v>
      </c>
      <c r="E36" s="4">
        <v>1050</v>
      </c>
      <c r="F36" s="4">
        <v>2.681</v>
      </c>
    </row>
    <row r="37" spans="1:6">
      <c r="A37" s="7">
        <v>41110.527245370373</v>
      </c>
      <c r="B37" s="4">
        <v>76.37</v>
      </c>
      <c r="C37" s="4">
        <v>6.907</v>
      </c>
      <c r="D37" s="4">
        <v>7.95</v>
      </c>
      <c r="E37" s="4">
        <v>1052</v>
      </c>
      <c r="F37" s="4">
        <v>2.7069999999999999</v>
      </c>
    </row>
    <row r="38" spans="1:6">
      <c r="A38" s="7">
        <v>41110.527291666665</v>
      </c>
      <c r="B38" s="4">
        <v>76.349999999999994</v>
      </c>
      <c r="C38" s="4">
        <v>6.9509999999999996</v>
      </c>
      <c r="D38" s="4">
        <v>7.86</v>
      </c>
      <c r="E38" s="4">
        <v>1054</v>
      </c>
      <c r="F38" s="4">
        <v>2.7069999999999999</v>
      </c>
    </row>
    <row r="39" spans="1:6">
      <c r="A39" s="7">
        <v>41110.527337962965</v>
      </c>
      <c r="B39" s="4">
        <v>76.38</v>
      </c>
      <c r="C39" s="4">
        <v>6.976</v>
      </c>
      <c r="D39" s="4">
        <v>7.79</v>
      </c>
      <c r="E39" s="4">
        <v>1054</v>
      </c>
      <c r="F39" s="4">
        <v>2.7069999999999999</v>
      </c>
    </row>
    <row r="40" spans="1:6">
      <c r="A40" s="7">
        <v>41110.527384259258</v>
      </c>
      <c r="B40" s="4">
        <v>76.37</v>
      </c>
      <c r="C40" s="4">
        <v>6.883</v>
      </c>
      <c r="D40" s="4">
        <v>7.76</v>
      </c>
      <c r="E40" s="4">
        <v>1045</v>
      </c>
      <c r="F40" s="4">
        <v>2.681</v>
      </c>
    </row>
    <row r="41" spans="1:6">
      <c r="A41" s="7">
        <v>41110.527430555558</v>
      </c>
      <c r="B41" s="4">
        <v>76.349999999999994</v>
      </c>
      <c r="C41" s="4">
        <v>7.0229999999999997</v>
      </c>
      <c r="D41" s="4">
        <v>7.73</v>
      </c>
      <c r="E41" s="4">
        <v>1051</v>
      </c>
      <c r="F41" s="4">
        <v>2.7069999999999999</v>
      </c>
    </row>
    <row r="42" spans="1:6">
      <c r="A42" s="7">
        <v>41110.52747685185</v>
      </c>
      <c r="B42" s="4">
        <v>76.5</v>
      </c>
      <c r="C42" s="4">
        <v>7.1790000000000003</v>
      </c>
      <c r="D42" s="4">
        <v>7.77</v>
      </c>
      <c r="E42" s="4">
        <v>1014</v>
      </c>
      <c r="F42" s="4">
        <v>2.7069999999999999</v>
      </c>
    </row>
    <row r="43" spans="1:6">
      <c r="A43" s="7">
        <v>41110.527511574073</v>
      </c>
      <c r="B43" s="4">
        <v>76.180000000000007</v>
      </c>
      <c r="C43" s="4">
        <v>7.4189999999999996</v>
      </c>
      <c r="D43" s="4">
        <v>7.79</v>
      </c>
      <c r="E43" s="4">
        <v>1011</v>
      </c>
      <c r="F43" s="4">
        <v>2.7069999999999999</v>
      </c>
    </row>
    <row r="44" spans="1:6">
      <c r="A44" s="7">
        <v>41110.527557870373</v>
      </c>
      <c r="B44" s="4">
        <v>76.28</v>
      </c>
      <c r="C44" s="4">
        <v>7.3579999999999997</v>
      </c>
      <c r="D44" s="4">
        <v>7.76</v>
      </c>
      <c r="E44" s="4">
        <v>1002</v>
      </c>
      <c r="F44" s="4">
        <v>2.7069999999999999</v>
      </c>
    </row>
    <row r="45" spans="1:6">
      <c r="A45" s="7">
        <v>41110.527604166666</v>
      </c>
      <c r="B45" s="4">
        <v>76.33</v>
      </c>
      <c r="C45" s="4">
        <v>7.5149999999999997</v>
      </c>
      <c r="D45" s="4">
        <v>7.86</v>
      </c>
      <c r="E45" s="4">
        <v>978.8</v>
      </c>
      <c r="F45" s="4">
        <v>2.7069999999999999</v>
      </c>
    </row>
    <row r="46" spans="1:6">
      <c r="A46" s="7">
        <v>41110.527650462966</v>
      </c>
      <c r="B46" s="4">
        <v>76.28</v>
      </c>
      <c r="C46" s="4">
        <v>7.57</v>
      </c>
      <c r="D46" s="4">
        <v>8.06</v>
      </c>
      <c r="E46" s="4">
        <v>975.5</v>
      </c>
      <c r="F46" s="4">
        <v>2.681</v>
      </c>
    </row>
    <row r="47" spans="1:6">
      <c r="A47" s="7">
        <v>41110.527696759258</v>
      </c>
      <c r="B47" s="4">
        <v>76.27</v>
      </c>
      <c r="C47" s="4">
        <v>5.8949999999999996</v>
      </c>
      <c r="D47" s="4">
        <v>8.15</v>
      </c>
      <c r="E47" s="4">
        <v>988.2</v>
      </c>
      <c r="F47" s="4">
        <v>2.7069999999999999</v>
      </c>
    </row>
    <row r="48" spans="1:6">
      <c r="A48" s="7">
        <v>41110.527743055558</v>
      </c>
      <c r="B48" s="4">
        <v>76.39</v>
      </c>
      <c r="C48" s="4">
        <v>6.8330000000000002</v>
      </c>
      <c r="D48" s="4">
        <v>8.24</v>
      </c>
      <c r="E48" s="4">
        <v>987</v>
      </c>
      <c r="F48" s="4">
        <v>2.7330000000000001</v>
      </c>
    </row>
    <row r="49" spans="1:6">
      <c r="A49" s="7">
        <v>41110.527789351851</v>
      </c>
      <c r="B49" s="4">
        <v>76.290000000000006</v>
      </c>
      <c r="C49" s="4">
        <v>7.4710000000000001</v>
      </c>
      <c r="D49" s="4">
        <v>8.27</v>
      </c>
      <c r="E49" s="4">
        <v>988.6</v>
      </c>
      <c r="F49" s="4">
        <v>2.7069999999999999</v>
      </c>
    </row>
    <row r="50" spans="1:6">
      <c r="A50" s="7">
        <v>41110.52783564815</v>
      </c>
      <c r="B50" s="4">
        <v>76.239999999999995</v>
      </c>
      <c r="C50" s="4">
        <v>7.4589999999999996</v>
      </c>
      <c r="D50" s="4">
        <v>8.27</v>
      </c>
      <c r="E50" s="4">
        <v>989.4</v>
      </c>
      <c r="F50" s="4">
        <v>2.7069999999999999</v>
      </c>
    </row>
    <row r="51" spans="1:6">
      <c r="A51" s="7">
        <v>41110.527881944443</v>
      </c>
      <c r="B51" s="4">
        <v>76.239999999999995</v>
      </c>
      <c r="C51" s="4">
        <v>7.4619999999999997</v>
      </c>
      <c r="D51" s="4">
        <v>8.24</v>
      </c>
      <c r="E51" s="4">
        <v>982</v>
      </c>
      <c r="F51" s="4">
        <v>2.681</v>
      </c>
    </row>
    <row r="52" spans="1:6">
      <c r="A52" s="7">
        <v>41110.527928240743</v>
      </c>
      <c r="B52" s="4">
        <v>76.180000000000007</v>
      </c>
      <c r="C52" s="4">
        <v>7.4829999999999997</v>
      </c>
      <c r="D52" s="4">
        <v>8.1199999999999992</v>
      </c>
      <c r="E52" s="4">
        <v>984.1</v>
      </c>
      <c r="F52" s="4">
        <v>2.681</v>
      </c>
    </row>
    <row r="53" spans="1:6">
      <c r="A53" s="7">
        <v>41110.527974537035</v>
      </c>
      <c r="B53" s="4">
        <v>76.12</v>
      </c>
      <c r="C53" s="4">
        <v>7.4210000000000003</v>
      </c>
      <c r="D53" s="4">
        <v>8.1</v>
      </c>
      <c r="E53" s="4">
        <v>989.5</v>
      </c>
      <c r="F53" s="4">
        <v>2.7069999999999999</v>
      </c>
    </row>
    <row r="54" spans="1:6">
      <c r="A54" s="7">
        <v>41110.528020833335</v>
      </c>
      <c r="B54" s="4">
        <v>76.12</v>
      </c>
      <c r="C54" s="4">
        <v>7.41</v>
      </c>
      <c r="D54" s="4">
        <v>8.0399999999999991</v>
      </c>
      <c r="E54" s="4">
        <v>986.8</v>
      </c>
      <c r="F54" s="4">
        <v>2.7069999999999999</v>
      </c>
    </row>
    <row r="55" spans="1:6">
      <c r="A55" s="7">
        <v>41110.528067129628</v>
      </c>
      <c r="B55" s="4">
        <v>76.12</v>
      </c>
      <c r="C55" s="4">
        <v>7.3819999999999997</v>
      </c>
      <c r="D55" s="4">
        <v>7.93</v>
      </c>
      <c r="E55" s="4">
        <v>988.6</v>
      </c>
      <c r="F55" s="4">
        <v>2.7069999999999999</v>
      </c>
    </row>
    <row r="56" spans="1:6">
      <c r="A56" s="7">
        <v>41110.528101851851</v>
      </c>
      <c r="B56" s="4">
        <v>76.12</v>
      </c>
      <c r="C56" s="4">
        <v>7.3529999999999998</v>
      </c>
      <c r="D56" s="4">
        <v>7.97</v>
      </c>
      <c r="E56" s="4">
        <v>989.3</v>
      </c>
      <c r="F56" s="4">
        <v>2.681</v>
      </c>
    </row>
    <row r="57" spans="1:6">
      <c r="A57" s="7">
        <v>41110.528148148151</v>
      </c>
      <c r="B57" s="4">
        <v>76.13</v>
      </c>
      <c r="C57" s="4">
        <v>7.3410000000000002</v>
      </c>
      <c r="D57" s="4">
        <v>7.97</v>
      </c>
      <c r="E57" s="4">
        <v>990</v>
      </c>
      <c r="F57" s="4">
        <v>2.7069999999999999</v>
      </c>
    </row>
    <row r="58" spans="1:6">
      <c r="A58" s="7">
        <v>41110.528194444443</v>
      </c>
      <c r="B58" s="4">
        <v>76.13</v>
      </c>
      <c r="C58" s="4">
        <v>7.3440000000000003</v>
      </c>
      <c r="D58" s="4">
        <v>7.96</v>
      </c>
      <c r="E58" s="4">
        <v>988.9</v>
      </c>
      <c r="F58" s="4">
        <v>2.681</v>
      </c>
    </row>
    <row r="59" spans="1:6">
      <c r="A59" s="7">
        <v>41110.528240740743</v>
      </c>
      <c r="B59" s="4">
        <v>76.17</v>
      </c>
      <c r="C59" s="4">
        <v>7.3639999999999999</v>
      </c>
      <c r="D59" s="4">
        <v>7.94</v>
      </c>
      <c r="E59" s="4">
        <v>988.1</v>
      </c>
      <c r="F59" s="4">
        <v>2.7069999999999999</v>
      </c>
    </row>
    <row r="60" spans="1:6">
      <c r="A60" s="7">
        <v>41110.528287037036</v>
      </c>
      <c r="B60" s="4">
        <v>76.540000000000006</v>
      </c>
      <c r="C60" s="4">
        <v>5.3019999999999996</v>
      </c>
      <c r="D60" s="4">
        <v>8.18</v>
      </c>
      <c r="E60" s="4">
        <v>994.9</v>
      </c>
      <c r="F60" s="4">
        <v>2.7069999999999999</v>
      </c>
    </row>
    <row r="61" spans="1:6">
      <c r="A61" s="7">
        <v>41110.528333333335</v>
      </c>
      <c r="B61" s="4">
        <v>78.98</v>
      </c>
      <c r="C61" s="4">
        <v>0.82099999999999995</v>
      </c>
      <c r="D61" s="4">
        <v>8.4499999999999993</v>
      </c>
      <c r="E61" s="4">
        <v>984.5</v>
      </c>
      <c r="F61" s="4">
        <v>2.681</v>
      </c>
    </row>
    <row r="62" spans="1:6">
      <c r="A62" s="7">
        <v>41110.528379629628</v>
      </c>
      <c r="B62" s="4">
        <v>79.33</v>
      </c>
      <c r="C62" s="4">
        <v>0.50800000000000001</v>
      </c>
      <c r="D62" s="4">
        <v>8.5299999999999994</v>
      </c>
      <c r="E62" s="4">
        <v>980.3</v>
      </c>
      <c r="F62" s="4">
        <v>2.7069999999999999</v>
      </c>
    </row>
    <row r="63" spans="1:6">
      <c r="A63" s="7">
        <v>41110.528425925928</v>
      </c>
      <c r="B63" s="4">
        <v>79.13</v>
      </c>
      <c r="C63" s="4">
        <v>0.61499999999999999</v>
      </c>
      <c r="D63" s="4">
        <v>8.56</v>
      </c>
      <c r="E63" s="4">
        <v>982.1</v>
      </c>
      <c r="F63" s="4">
        <v>2.7069999999999999</v>
      </c>
    </row>
    <row r="64" spans="1:6">
      <c r="A64" s="7">
        <v>41110.52847222222</v>
      </c>
      <c r="B64" s="4">
        <v>79.12</v>
      </c>
      <c r="C64" s="4">
        <v>0.73399999999999999</v>
      </c>
      <c r="D64" s="4">
        <v>8.58</v>
      </c>
      <c r="E64" s="4">
        <v>982.2</v>
      </c>
      <c r="F64" s="4">
        <v>2.7069999999999999</v>
      </c>
    </row>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dimension ref="A1:K40"/>
  <sheetViews>
    <sheetView topLeftCell="D1" zoomScale="70" zoomScaleNormal="70" workbookViewId="0">
      <selection activeCell="E1" sqref="E1:K2"/>
    </sheetView>
  </sheetViews>
  <sheetFormatPr defaultRowHeight="15"/>
  <cols>
    <col min="1" max="4" width="16.140625" style="4" customWidth="1"/>
    <col min="5" max="5" width="20" style="4" customWidth="1"/>
    <col min="6" max="6" width="20.140625" style="4" customWidth="1"/>
    <col min="7" max="7" width="22.85546875" style="4" customWidth="1"/>
    <col min="8" max="8" width="13" style="4" customWidth="1"/>
    <col min="9" max="9" width="11.7109375" style="4" customWidth="1"/>
    <col min="10" max="10" width="18.5703125" style="4" customWidth="1"/>
    <col min="11" max="16384" width="9.140625" style="4"/>
  </cols>
  <sheetData>
    <row r="1" spans="1:11" ht="39.75" customHeight="1">
      <c r="A1" s="4" t="s">
        <v>101</v>
      </c>
      <c r="B1" s="4" t="s">
        <v>179</v>
      </c>
      <c r="C1" s="9" t="s">
        <v>237</v>
      </c>
      <c r="D1" s="9" t="s">
        <v>236</v>
      </c>
      <c r="E1" s="9" t="s">
        <v>228</v>
      </c>
      <c r="F1" s="9" t="s">
        <v>229</v>
      </c>
      <c r="G1" s="9" t="s">
        <v>230</v>
      </c>
      <c r="H1" s="9" t="s">
        <v>242</v>
      </c>
      <c r="I1" s="9" t="s">
        <v>243</v>
      </c>
      <c r="J1" s="9" t="s">
        <v>231</v>
      </c>
      <c r="K1" s="9" t="s">
        <v>232</v>
      </c>
    </row>
    <row r="2" spans="1:11">
      <c r="A2" s="4" t="s">
        <v>103</v>
      </c>
      <c r="B2" s="7">
        <v>41110.499293981484</v>
      </c>
      <c r="C2" s="5">
        <v>41110</v>
      </c>
      <c r="D2" s="14">
        <v>0.49929398148148146</v>
      </c>
      <c r="E2" s="4">
        <f>MAX(B10:B35,B37:B40)-MIN(B10:B35,B37:B40)</f>
        <v>0.5</v>
      </c>
      <c r="F2" s="4">
        <f>MAX(C10:C35,C37:C40)-MIN(C10:C35,C37:C40)</f>
        <v>6.008</v>
      </c>
      <c r="G2" s="4">
        <f>MAX(E10:E35,E37:E40)-MIN(E10:E35,E37:E40)</f>
        <v>101.39999999999998</v>
      </c>
      <c r="H2" s="4">
        <f>MAX(B10:B35,B37:B40)</f>
        <v>80.209999999999994</v>
      </c>
      <c r="I2" s="4">
        <f>MIN(B10:B35,B37:B40)</f>
        <v>79.709999999999994</v>
      </c>
      <c r="J2" s="13"/>
      <c r="K2" s="4" t="s">
        <v>291</v>
      </c>
    </row>
    <row r="3" spans="1:11">
      <c r="A3" s="4" t="s">
        <v>146</v>
      </c>
      <c r="B3" s="7">
        <v>41110.499293981484</v>
      </c>
      <c r="K3" s="4" t="s">
        <v>289</v>
      </c>
    </row>
    <row r="4" spans="1:11">
      <c r="A4" s="4" t="s">
        <v>104</v>
      </c>
      <c r="B4" s="7">
        <v>41110.499293981484</v>
      </c>
      <c r="K4" s="4" t="s">
        <v>292</v>
      </c>
    </row>
    <row r="5" spans="1:11">
      <c r="K5" s="4" t="s">
        <v>290</v>
      </c>
    </row>
    <row r="7" spans="1:11">
      <c r="A7" s="4" t="s">
        <v>145</v>
      </c>
      <c r="B7" s="4" t="s">
        <v>144</v>
      </c>
      <c r="C7" s="4" t="s">
        <v>143</v>
      </c>
      <c r="D7" s="4" t="s">
        <v>124</v>
      </c>
      <c r="E7" s="4" t="s">
        <v>142</v>
      </c>
      <c r="F7" s="4" t="s">
        <v>141</v>
      </c>
    </row>
    <row r="8" spans="1:11">
      <c r="A8" s="15">
        <v>41110.509375000001</v>
      </c>
      <c r="B8" s="13">
        <v>84.02</v>
      </c>
      <c r="C8" s="13">
        <v>-0.42599999999999999</v>
      </c>
      <c r="D8" s="13">
        <v>5.7</v>
      </c>
      <c r="E8" s="13">
        <v>1736</v>
      </c>
      <c r="F8" s="13">
        <v>2.6549999999999998</v>
      </c>
    </row>
    <row r="9" spans="1:11">
      <c r="A9" s="15">
        <v>41110.509421296294</v>
      </c>
      <c r="B9" s="13">
        <v>83.06</v>
      </c>
      <c r="C9" s="13">
        <v>-0.26500000000000001</v>
      </c>
      <c r="D9" s="13">
        <v>8.02</v>
      </c>
      <c r="E9" s="13">
        <v>939.7</v>
      </c>
      <c r="F9" s="13">
        <v>2.6549999999999998</v>
      </c>
    </row>
    <row r="10" spans="1:11">
      <c r="A10" s="7">
        <v>41110.509467592594</v>
      </c>
      <c r="B10" s="4">
        <v>80.209999999999994</v>
      </c>
      <c r="C10" s="4">
        <v>9.1999999999999998E-2</v>
      </c>
      <c r="D10" s="4">
        <v>8.3699999999999992</v>
      </c>
      <c r="E10" s="4">
        <v>979.1</v>
      </c>
      <c r="F10" s="4">
        <v>2.6549999999999998</v>
      </c>
    </row>
    <row r="11" spans="1:11">
      <c r="A11" s="7">
        <v>41110.509513888886</v>
      </c>
      <c r="B11" s="4">
        <v>80.13</v>
      </c>
      <c r="C11" s="4">
        <v>1.4999999999999999E-2</v>
      </c>
      <c r="D11" s="4">
        <v>8.48</v>
      </c>
      <c r="E11" s="4">
        <v>978</v>
      </c>
      <c r="F11" s="4">
        <v>2.6549999999999998</v>
      </c>
    </row>
    <row r="12" spans="1:11">
      <c r="A12" s="7">
        <v>41110.509560185186</v>
      </c>
      <c r="B12" s="4">
        <v>80.14</v>
      </c>
      <c r="C12" s="4">
        <v>0.13100000000000001</v>
      </c>
      <c r="D12" s="4">
        <v>8.5299999999999994</v>
      </c>
      <c r="E12" s="4">
        <v>978.3</v>
      </c>
      <c r="F12" s="4">
        <v>2.6549999999999998</v>
      </c>
    </row>
    <row r="13" spans="1:11">
      <c r="A13" s="7">
        <v>41110.509606481479</v>
      </c>
      <c r="B13" s="4">
        <v>80.13</v>
      </c>
      <c r="C13" s="4">
        <v>3.5000000000000003E-2</v>
      </c>
      <c r="D13" s="4">
        <v>8.57</v>
      </c>
      <c r="E13" s="4">
        <v>977.7</v>
      </c>
      <c r="F13" s="4">
        <v>2.629</v>
      </c>
    </row>
    <row r="14" spans="1:11">
      <c r="A14" s="7">
        <v>41110.509652777779</v>
      </c>
      <c r="B14" s="4">
        <v>80.11</v>
      </c>
      <c r="C14" s="4">
        <v>0.01</v>
      </c>
      <c r="D14" s="4">
        <v>8.6</v>
      </c>
      <c r="E14" s="4">
        <v>976.5</v>
      </c>
      <c r="F14" s="4">
        <v>2.6549999999999998</v>
      </c>
    </row>
    <row r="15" spans="1:11">
      <c r="A15" s="7">
        <v>41110.509699074071</v>
      </c>
      <c r="B15" s="4">
        <v>80.12</v>
      </c>
      <c r="C15" s="4">
        <v>1.552</v>
      </c>
      <c r="D15" s="4">
        <v>8.61</v>
      </c>
      <c r="E15" s="4">
        <v>977.3</v>
      </c>
      <c r="F15" s="4">
        <v>2.6549999999999998</v>
      </c>
    </row>
    <row r="16" spans="1:11">
      <c r="A16" s="7">
        <v>41110.509733796294</v>
      </c>
      <c r="B16" s="4">
        <v>80.099999999999994</v>
      </c>
      <c r="C16" s="4">
        <v>1.4490000000000001</v>
      </c>
      <c r="D16" s="4">
        <v>8.6300000000000008</v>
      </c>
      <c r="E16" s="4">
        <v>977.2</v>
      </c>
      <c r="F16" s="4">
        <v>2.6549999999999998</v>
      </c>
    </row>
    <row r="17" spans="1:6">
      <c r="A17" s="7">
        <v>41110.509791666664</v>
      </c>
      <c r="B17" s="4">
        <v>80.09</v>
      </c>
      <c r="C17" s="4">
        <v>2.2639999999999998</v>
      </c>
      <c r="D17" s="4">
        <v>8.6300000000000008</v>
      </c>
      <c r="E17" s="4">
        <v>976.9</v>
      </c>
      <c r="F17" s="4">
        <v>2.6549999999999998</v>
      </c>
    </row>
    <row r="18" spans="1:6">
      <c r="A18" s="7">
        <v>41110.509837962964</v>
      </c>
      <c r="B18" s="4">
        <v>80.099999999999994</v>
      </c>
      <c r="C18" s="4">
        <v>2.2679999999999998</v>
      </c>
      <c r="D18" s="4">
        <v>8.65</v>
      </c>
      <c r="E18" s="4">
        <v>976.9</v>
      </c>
      <c r="F18" s="4">
        <v>2.681</v>
      </c>
    </row>
    <row r="19" spans="1:6">
      <c r="A19" s="7">
        <v>41110.509884259256</v>
      </c>
      <c r="B19" s="4">
        <v>80.08</v>
      </c>
      <c r="C19" s="4">
        <v>2.34</v>
      </c>
      <c r="D19" s="4">
        <v>8.65</v>
      </c>
      <c r="E19" s="4">
        <v>976.4</v>
      </c>
      <c r="F19" s="4">
        <v>2.681</v>
      </c>
    </row>
    <row r="20" spans="1:6">
      <c r="A20" s="7">
        <v>41110.509918981479</v>
      </c>
      <c r="B20" s="4">
        <v>80.06</v>
      </c>
      <c r="C20" s="4">
        <v>3.2469999999999999</v>
      </c>
      <c r="D20" s="4">
        <v>8.65</v>
      </c>
      <c r="E20" s="4">
        <v>976.6</v>
      </c>
      <c r="F20" s="4">
        <v>2.6549999999999998</v>
      </c>
    </row>
    <row r="21" spans="1:6">
      <c r="A21" s="7">
        <v>41110.509965277779</v>
      </c>
      <c r="B21" s="4">
        <v>80.05</v>
      </c>
      <c r="C21" s="4">
        <v>4.7709999999999999</v>
      </c>
      <c r="D21" s="4">
        <v>8.65</v>
      </c>
      <c r="E21" s="4">
        <v>976.4</v>
      </c>
      <c r="F21" s="4">
        <v>2.629</v>
      </c>
    </row>
    <row r="22" spans="1:6">
      <c r="A22" s="7">
        <v>41110.510011574072</v>
      </c>
      <c r="B22" s="4">
        <v>80.069999999999993</v>
      </c>
      <c r="C22" s="4">
        <v>4.5810000000000004</v>
      </c>
      <c r="D22" s="4">
        <v>8.66</v>
      </c>
      <c r="E22" s="4">
        <v>976.2</v>
      </c>
      <c r="F22" s="4">
        <v>2.6549999999999998</v>
      </c>
    </row>
    <row r="23" spans="1:6">
      <c r="A23" s="7">
        <v>41110.510057870371</v>
      </c>
      <c r="B23" s="4">
        <v>80.05</v>
      </c>
      <c r="C23" s="4">
        <v>5.84</v>
      </c>
      <c r="D23" s="4">
        <v>8.66</v>
      </c>
      <c r="E23" s="4">
        <v>976.1</v>
      </c>
      <c r="F23" s="4">
        <v>2.6549999999999998</v>
      </c>
    </row>
    <row r="24" spans="1:6">
      <c r="A24" s="7">
        <v>41110.510104166664</v>
      </c>
      <c r="B24" s="4">
        <v>80</v>
      </c>
      <c r="C24" s="4">
        <v>6.0179999999999998</v>
      </c>
      <c r="D24" s="4">
        <v>8.5299999999999994</v>
      </c>
      <c r="E24" s="4">
        <v>976.9</v>
      </c>
      <c r="F24" s="4">
        <v>2.681</v>
      </c>
    </row>
    <row r="25" spans="1:6">
      <c r="A25" s="7">
        <v>41110.510150462964</v>
      </c>
      <c r="B25" s="4">
        <v>80.010000000000005</v>
      </c>
      <c r="C25" s="4">
        <v>6.0140000000000002</v>
      </c>
      <c r="D25" s="4">
        <v>8.42</v>
      </c>
      <c r="E25" s="4">
        <v>976.5</v>
      </c>
      <c r="F25" s="4">
        <v>2.681</v>
      </c>
    </row>
    <row r="26" spans="1:6">
      <c r="A26" s="7">
        <v>41110.510196759256</v>
      </c>
      <c r="B26" s="4">
        <v>80.040000000000006</v>
      </c>
      <c r="C26" s="4">
        <v>5.9930000000000003</v>
      </c>
      <c r="D26" s="4">
        <v>8.3699999999999992</v>
      </c>
      <c r="E26" s="4">
        <v>976.2</v>
      </c>
      <c r="F26" s="4">
        <v>2.681</v>
      </c>
    </row>
    <row r="27" spans="1:6">
      <c r="A27" s="7">
        <v>41110.510243055556</v>
      </c>
      <c r="B27" s="4">
        <v>80.02</v>
      </c>
      <c r="C27" s="4">
        <v>6.0069999999999997</v>
      </c>
      <c r="D27" s="4">
        <v>8.4499999999999993</v>
      </c>
      <c r="E27" s="4">
        <v>976.4</v>
      </c>
      <c r="F27" s="4">
        <v>2.681</v>
      </c>
    </row>
    <row r="28" spans="1:6">
      <c r="A28" s="7">
        <v>41110.510289351849</v>
      </c>
      <c r="B28" s="4">
        <v>80.03</v>
      </c>
      <c r="C28" s="4">
        <v>5.9720000000000004</v>
      </c>
      <c r="D28" s="4">
        <v>8.52</v>
      </c>
      <c r="E28" s="4">
        <v>976.4</v>
      </c>
      <c r="F28" s="4">
        <v>2.681</v>
      </c>
    </row>
    <row r="29" spans="1:6">
      <c r="A29" s="7">
        <v>41110.510335648149</v>
      </c>
      <c r="B29" s="4">
        <v>80.040000000000006</v>
      </c>
      <c r="C29" s="4">
        <v>5.9690000000000003</v>
      </c>
      <c r="D29" s="4">
        <v>8.56</v>
      </c>
      <c r="E29" s="4">
        <v>975.6</v>
      </c>
      <c r="F29" s="4">
        <v>2.681</v>
      </c>
    </row>
    <row r="30" spans="1:6">
      <c r="A30" s="7">
        <v>41110.510370370372</v>
      </c>
      <c r="B30" s="4">
        <v>80.040000000000006</v>
      </c>
      <c r="C30" s="4">
        <v>5.9669999999999996</v>
      </c>
      <c r="D30" s="4">
        <v>8.5299999999999994</v>
      </c>
      <c r="E30" s="4">
        <v>976.5</v>
      </c>
      <c r="F30" s="4">
        <v>2.681</v>
      </c>
    </row>
    <row r="31" spans="1:6">
      <c r="A31" s="7">
        <v>41110.510416666664</v>
      </c>
      <c r="B31" s="4">
        <v>79.92</v>
      </c>
      <c r="C31" s="4">
        <v>5.7320000000000002</v>
      </c>
      <c r="D31" s="4">
        <v>8.4600000000000009</v>
      </c>
      <c r="E31" s="4">
        <v>976.8</v>
      </c>
      <c r="F31" s="4">
        <v>2.681</v>
      </c>
    </row>
    <row r="32" spans="1:6">
      <c r="A32" s="7">
        <v>41110.510462962964</v>
      </c>
      <c r="B32" s="4">
        <v>80.010000000000005</v>
      </c>
      <c r="C32" s="4">
        <v>5.7969999999999997</v>
      </c>
      <c r="D32" s="4">
        <v>8.43</v>
      </c>
      <c r="E32" s="4">
        <v>877.7</v>
      </c>
      <c r="F32" s="4">
        <v>2.7069999999999999</v>
      </c>
    </row>
    <row r="33" spans="1:6">
      <c r="A33" s="7">
        <v>41110.510509259257</v>
      </c>
      <c r="B33" s="4">
        <v>80.02</v>
      </c>
      <c r="C33" s="4">
        <v>5.7619999999999996</v>
      </c>
      <c r="D33" s="4">
        <v>8.39</v>
      </c>
      <c r="E33" s="4">
        <v>975.2</v>
      </c>
      <c r="F33" s="4">
        <v>2.7330000000000001</v>
      </c>
    </row>
    <row r="34" spans="1:6">
      <c r="A34" s="7">
        <v>41110.510555555556</v>
      </c>
      <c r="B34" s="4">
        <v>80.05</v>
      </c>
      <c r="C34" s="4">
        <v>5.3769999999999998</v>
      </c>
      <c r="D34" s="4">
        <v>8.4700000000000006</v>
      </c>
      <c r="E34" s="4">
        <v>975.5</v>
      </c>
      <c r="F34" s="4">
        <v>2.7330000000000001</v>
      </c>
    </row>
    <row r="35" spans="1:6">
      <c r="A35" s="7">
        <v>41110.510601851849</v>
      </c>
      <c r="B35" s="4">
        <v>80.069999999999993</v>
      </c>
      <c r="C35" s="4">
        <v>1.847</v>
      </c>
      <c r="D35" s="4">
        <v>8.6199999999999992</v>
      </c>
      <c r="E35" s="4">
        <v>975.4</v>
      </c>
      <c r="F35" s="4">
        <v>2.681</v>
      </c>
    </row>
    <row r="36" spans="1:6">
      <c r="A36" s="15">
        <v>41110.510648148149</v>
      </c>
      <c r="B36" s="13">
        <v>79.47</v>
      </c>
      <c r="C36" s="13">
        <v>-0.13400000000000001</v>
      </c>
      <c r="D36" s="13">
        <v>8.6300000000000008</v>
      </c>
      <c r="E36" s="13">
        <v>1.6180000000000001</v>
      </c>
      <c r="F36" s="13">
        <v>2.7069999999999999</v>
      </c>
    </row>
    <row r="37" spans="1:6">
      <c r="A37" s="7">
        <v>41110.511192129627</v>
      </c>
      <c r="B37" s="4">
        <v>79.98</v>
      </c>
      <c r="C37" s="4">
        <v>0.94099999999999995</v>
      </c>
      <c r="D37" s="4">
        <v>8.68</v>
      </c>
      <c r="E37" s="4">
        <v>976.6</v>
      </c>
      <c r="F37" s="4">
        <v>2.629</v>
      </c>
    </row>
    <row r="38" spans="1:6">
      <c r="A38" s="7">
        <v>41110.511238425926</v>
      </c>
      <c r="B38" s="4">
        <v>80</v>
      </c>
      <c r="C38" s="4">
        <v>2.931</v>
      </c>
      <c r="D38" s="4">
        <v>8.66</v>
      </c>
      <c r="E38" s="4">
        <v>976</v>
      </c>
      <c r="F38" s="4">
        <v>2.6030000000000002</v>
      </c>
    </row>
    <row r="39" spans="1:6">
      <c r="A39" s="7">
        <v>41110.511284722219</v>
      </c>
      <c r="B39" s="4">
        <v>79.97</v>
      </c>
      <c r="C39" s="4">
        <v>2.99</v>
      </c>
      <c r="D39" s="4">
        <v>8.67</v>
      </c>
      <c r="E39" s="4">
        <v>976</v>
      </c>
      <c r="F39" s="4">
        <v>2.629</v>
      </c>
    </row>
    <row r="40" spans="1:6">
      <c r="A40" s="7">
        <v>41110.511331018519</v>
      </c>
      <c r="B40" s="4">
        <v>79.709999999999994</v>
      </c>
      <c r="C40" s="4">
        <v>2.7650000000000001</v>
      </c>
      <c r="D40" s="4">
        <v>8.67</v>
      </c>
      <c r="E40" s="4">
        <v>976.8</v>
      </c>
      <c r="F40" s="4">
        <v>2.6549999999999998</v>
      </c>
    </row>
  </sheetData>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dimension ref="A1:J42"/>
  <sheetViews>
    <sheetView topLeftCell="A4" zoomScale="70" zoomScaleNormal="70" workbookViewId="0">
      <selection activeCell="F7" sqref="F7"/>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5" width="12.85546875" style="4" customWidth="1"/>
    <col min="6" max="6" width="19.85546875" style="4" customWidth="1"/>
    <col min="7" max="8" width="11.7109375" style="4" bestFit="1" customWidth="1"/>
    <col min="9" max="9" width="16.7109375" style="4" customWidth="1"/>
    <col min="10" max="16384" width="9.140625" style="4"/>
  </cols>
  <sheetData>
    <row r="1" spans="1:10">
      <c r="A1" s="4" t="s">
        <v>90</v>
      </c>
      <c r="B1" s="4" t="s">
        <v>91</v>
      </c>
    </row>
    <row r="3" spans="1:10">
      <c r="A3" s="4" t="s">
        <v>101</v>
      </c>
      <c r="C3" s="4" t="s">
        <v>180</v>
      </c>
    </row>
    <row r="4" spans="1:10" ht="32.25" customHeight="1">
      <c r="B4" s="4" t="s">
        <v>237</v>
      </c>
      <c r="C4" s="4" t="s">
        <v>236</v>
      </c>
      <c r="D4" s="9" t="s">
        <v>228</v>
      </c>
      <c r="E4" s="9" t="s">
        <v>229</v>
      </c>
      <c r="F4" s="9" t="s">
        <v>230</v>
      </c>
      <c r="G4" s="9" t="s">
        <v>242</v>
      </c>
      <c r="H4" s="9" t="s">
        <v>243</v>
      </c>
      <c r="I4" s="9" t="s">
        <v>231</v>
      </c>
      <c r="J4" s="9" t="s">
        <v>232</v>
      </c>
    </row>
    <row r="5" spans="1:10">
      <c r="A5" s="4" t="s">
        <v>103</v>
      </c>
      <c r="B5" s="5">
        <v>41109</v>
      </c>
      <c r="C5" s="6">
        <v>0.64542824074074068</v>
      </c>
      <c r="D5" s="10">
        <f>MAX(D12:D42)-MIN(D12:D42)</f>
        <v>7.8200000000000074</v>
      </c>
      <c r="E5" s="10">
        <f>MAX(E12:E42)-MIN(E12:E42)</f>
        <v>4.8780000000000001</v>
      </c>
      <c r="F5" s="10">
        <f>MAX(I12:I42)-MIN(I12:I42)</f>
        <v>75.269999999999982</v>
      </c>
      <c r="G5" s="4">
        <f>MAX(D12:D42)</f>
        <v>83.92</v>
      </c>
      <c r="H5" s="4">
        <f>MIN(D12:D42)</f>
        <v>76.099999999999994</v>
      </c>
      <c r="I5" s="13"/>
      <c r="J5" s="4" t="s">
        <v>297</v>
      </c>
    </row>
    <row r="6" spans="1:10">
      <c r="A6" s="4" t="s">
        <v>104</v>
      </c>
      <c r="B6" s="5">
        <v>41109</v>
      </c>
      <c r="C6" s="6">
        <v>0.64542824074074068</v>
      </c>
      <c r="J6" s="4" t="s">
        <v>298</v>
      </c>
    </row>
    <row r="7" spans="1:10">
      <c r="B7" s="5"/>
      <c r="C7" s="6"/>
    </row>
    <row r="8" spans="1:10">
      <c r="B8" s="5"/>
      <c r="C8" s="6"/>
    </row>
    <row r="9" spans="1:10">
      <c r="D9" s="4" t="s">
        <v>121</v>
      </c>
      <c r="E9" s="4" t="s">
        <v>108</v>
      </c>
      <c r="F9" s="4" t="s">
        <v>122</v>
      </c>
      <c r="G9" s="4" t="s">
        <v>123</v>
      </c>
      <c r="H9" s="4" t="s">
        <v>124</v>
      </c>
      <c r="I9" s="4" t="s">
        <v>125</v>
      </c>
    </row>
    <row r="10" spans="1:10">
      <c r="A10" s="4" t="s">
        <v>126</v>
      </c>
      <c r="B10" s="4" t="s">
        <v>127</v>
      </c>
      <c r="C10" s="4" t="s">
        <v>128</v>
      </c>
      <c r="D10" s="4" t="s">
        <v>129</v>
      </c>
      <c r="E10" s="4" t="s">
        <v>130</v>
      </c>
      <c r="F10" s="4" t="s">
        <v>131</v>
      </c>
      <c r="G10" s="4" t="s">
        <v>132</v>
      </c>
      <c r="H10" s="4" t="s">
        <v>124</v>
      </c>
      <c r="I10" s="4" t="s">
        <v>133</v>
      </c>
    </row>
    <row r="11" spans="1:10">
      <c r="A11" s="4" t="s">
        <v>134</v>
      </c>
      <c r="B11" s="4" t="s">
        <v>134</v>
      </c>
      <c r="C11" s="4" t="s">
        <v>135</v>
      </c>
      <c r="D11" s="4" t="s">
        <v>136</v>
      </c>
      <c r="E11" s="4" t="s">
        <v>136</v>
      </c>
      <c r="F11" s="4" t="s">
        <v>136</v>
      </c>
      <c r="G11" s="4" t="s">
        <v>136</v>
      </c>
      <c r="H11" s="4" t="s">
        <v>136</v>
      </c>
      <c r="I11" s="4" t="s">
        <v>136</v>
      </c>
    </row>
    <row r="12" spans="1:10">
      <c r="A12" s="5">
        <v>41109</v>
      </c>
      <c r="B12" s="6">
        <v>0.64563657407407404</v>
      </c>
      <c r="C12" s="4">
        <v>18</v>
      </c>
      <c r="D12" s="4">
        <v>83.92</v>
      </c>
      <c r="E12" s="4">
        <v>0.41099999999999998</v>
      </c>
      <c r="F12" s="4">
        <v>29.49</v>
      </c>
      <c r="G12" s="4">
        <v>2.7330000000000001</v>
      </c>
      <c r="H12" s="4">
        <v>9.11</v>
      </c>
      <c r="I12" s="4">
        <v>1061.82</v>
      </c>
    </row>
    <row r="13" spans="1:10">
      <c r="A13" s="5">
        <v>41109</v>
      </c>
      <c r="B13" s="6">
        <v>0.64568287037037042</v>
      </c>
      <c r="C13" s="4">
        <v>22</v>
      </c>
      <c r="D13" s="4">
        <v>83.89</v>
      </c>
      <c r="E13" s="4">
        <v>1.119</v>
      </c>
      <c r="F13" s="4">
        <v>29.49</v>
      </c>
      <c r="G13" s="4">
        <v>2.7069999999999999</v>
      </c>
      <c r="H13" s="4">
        <v>9.1</v>
      </c>
      <c r="I13" s="4">
        <v>1034.08</v>
      </c>
    </row>
    <row r="14" spans="1:10">
      <c r="A14" s="5">
        <v>41109</v>
      </c>
      <c r="B14" s="6">
        <v>0.64571759259259254</v>
      </c>
      <c r="C14" s="4">
        <v>25</v>
      </c>
      <c r="D14" s="4">
        <v>80.48</v>
      </c>
      <c r="E14" s="4">
        <v>2.31</v>
      </c>
      <c r="F14" s="4">
        <v>29.49</v>
      </c>
      <c r="G14" s="4">
        <v>2.7330000000000001</v>
      </c>
      <c r="H14" s="4">
        <v>8.9700000000000006</v>
      </c>
      <c r="I14" s="4">
        <v>1010.23</v>
      </c>
    </row>
    <row r="15" spans="1:10">
      <c r="A15" s="5">
        <v>41109</v>
      </c>
      <c r="B15" s="6">
        <v>0.64576388888888892</v>
      </c>
      <c r="C15" s="4">
        <v>29</v>
      </c>
      <c r="D15" s="4">
        <v>79.02</v>
      </c>
      <c r="E15" s="4">
        <v>2.234</v>
      </c>
      <c r="F15" s="4">
        <v>29.49</v>
      </c>
      <c r="G15" s="4">
        <v>2.7330000000000001</v>
      </c>
      <c r="H15" s="4">
        <v>8.84</v>
      </c>
      <c r="I15" s="4">
        <v>1006.2</v>
      </c>
    </row>
    <row r="16" spans="1:10">
      <c r="A16" s="5">
        <v>41109</v>
      </c>
      <c r="B16" s="6">
        <v>0.64581018518518518</v>
      </c>
      <c r="C16" s="4">
        <v>33</v>
      </c>
      <c r="D16" s="4">
        <v>77.900000000000006</v>
      </c>
      <c r="E16" s="4">
        <v>2.76</v>
      </c>
      <c r="F16" s="4">
        <v>29.49</v>
      </c>
      <c r="G16" s="4">
        <v>2.7330000000000001</v>
      </c>
      <c r="H16" s="4">
        <v>8.77</v>
      </c>
      <c r="I16" s="4">
        <v>997.04</v>
      </c>
    </row>
    <row r="17" spans="1:9">
      <c r="A17" s="5">
        <v>41109</v>
      </c>
      <c r="B17" s="6">
        <v>0.64585648148148145</v>
      </c>
      <c r="C17" s="4">
        <v>37</v>
      </c>
      <c r="D17" s="4">
        <v>76.790000000000006</v>
      </c>
      <c r="E17" s="4">
        <v>3.4849999999999999</v>
      </c>
      <c r="F17" s="4">
        <v>29.49</v>
      </c>
      <c r="G17" s="4">
        <v>2.7330000000000001</v>
      </c>
      <c r="H17" s="4">
        <v>8.69</v>
      </c>
      <c r="I17" s="4">
        <v>990.72</v>
      </c>
    </row>
    <row r="18" spans="1:9">
      <c r="A18" s="5">
        <v>41109</v>
      </c>
      <c r="B18" s="6">
        <v>0.64590277777777783</v>
      </c>
      <c r="C18" s="4">
        <v>41</v>
      </c>
      <c r="D18" s="4">
        <v>76.31</v>
      </c>
      <c r="E18" s="4">
        <v>4.1900000000000004</v>
      </c>
      <c r="F18" s="4">
        <v>29.49</v>
      </c>
      <c r="G18" s="4">
        <v>2.7330000000000001</v>
      </c>
      <c r="H18" s="4">
        <v>8.59</v>
      </c>
      <c r="I18" s="4">
        <v>990.42</v>
      </c>
    </row>
    <row r="19" spans="1:9">
      <c r="A19" s="5">
        <v>41109</v>
      </c>
      <c r="B19" s="6">
        <v>0.64594907407407409</v>
      </c>
      <c r="C19" s="4">
        <v>45</v>
      </c>
      <c r="D19" s="4">
        <v>76.290000000000006</v>
      </c>
      <c r="E19" s="4">
        <v>4.2229999999999999</v>
      </c>
      <c r="F19" s="4">
        <v>29.49</v>
      </c>
      <c r="G19" s="4">
        <v>2.7069999999999999</v>
      </c>
      <c r="H19" s="4">
        <v>8.52</v>
      </c>
      <c r="I19" s="4">
        <v>989.53</v>
      </c>
    </row>
    <row r="20" spans="1:9">
      <c r="A20" s="5">
        <v>41109</v>
      </c>
      <c r="B20" s="6">
        <v>0.64599537037037036</v>
      </c>
      <c r="C20" s="4">
        <v>49</v>
      </c>
      <c r="D20" s="4">
        <v>76.180000000000007</v>
      </c>
      <c r="E20" s="4">
        <v>4.0599999999999996</v>
      </c>
      <c r="F20" s="4">
        <v>29.49</v>
      </c>
      <c r="G20" s="4">
        <v>2.7069999999999999</v>
      </c>
      <c r="H20" s="4">
        <v>8.4700000000000006</v>
      </c>
      <c r="I20" s="4">
        <v>989.53</v>
      </c>
    </row>
    <row r="21" spans="1:9">
      <c r="A21" s="5">
        <v>41109</v>
      </c>
      <c r="B21" s="6">
        <v>0.64604166666666674</v>
      </c>
      <c r="C21" s="4">
        <v>53</v>
      </c>
      <c r="D21" s="4">
        <v>76.180000000000007</v>
      </c>
      <c r="E21" s="4">
        <v>4.1959999999999997</v>
      </c>
      <c r="F21" s="4">
        <v>29.49</v>
      </c>
      <c r="G21" s="4">
        <v>2.7330000000000001</v>
      </c>
      <c r="H21" s="4">
        <v>8.44</v>
      </c>
      <c r="I21" s="4">
        <v>989.82</v>
      </c>
    </row>
    <row r="22" spans="1:9">
      <c r="A22" s="5">
        <v>41109</v>
      </c>
      <c r="B22" s="6">
        <v>0.64608796296296289</v>
      </c>
      <c r="C22" s="4">
        <v>57</v>
      </c>
      <c r="D22" s="4">
        <v>76.180000000000007</v>
      </c>
      <c r="E22" s="4">
        <v>4.2140000000000004</v>
      </c>
      <c r="F22" s="4">
        <v>29.49</v>
      </c>
      <c r="G22" s="4">
        <v>2.7330000000000001</v>
      </c>
      <c r="H22" s="4">
        <v>8.42</v>
      </c>
      <c r="I22" s="4">
        <v>989.23</v>
      </c>
    </row>
    <row r="23" spans="1:9">
      <c r="A23" s="5">
        <v>41109</v>
      </c>
      <c r="B23" s="6">
        <v>0.64613425925925927</v>
      </c>
      <c r="C23" s="4">
        <v>61</v>
      </c>
      <c r="D23" s="4">
        <v>76.19</v>
      </c>
      <c r="E23" s="4">
        <v>4.3259999999999996</v>
      </c>
      <c r="F23" s="4">
        <v>29.49</v>
      </c>
      <c r="G23" s="4">
        <v>2.7069999999999999</v>
      </c>
      <c r="H23" s="4">
        <v>8.41</v>
      </c>
      <c r="I23" s="4">
        <v>989.23</v>
      </c>
    </row>
    <row r="24" spans="1:9">
      <c r="A24" s="5">
        <v>41109</v>
      </c>
      <c r="B24" s="6">
        <v>0.6461689814814815</v>
      </c>
      <c r="C24" s="4">
        <v>64</v>
      </c>
      <c r="D24" s="4">
        <v>76.17</v>
      </c>
      <c r="E24" s="4">
        <v>4.4349999999999996</v>
      </c>
      <c r="F24" s="4">
        <v>29.49</v>
      </c>
      <c r="G24" s="4">
        <v>2.7330000000000001</v>
      </c>
      <c r="H24" s="4">
        <v>8.3800000000000008</v>
      </c>
      <c r="I24" s="4">
        <v>989.23</v>
      </c>
    </row>
    <row r="25" spans="1:9">
      <c r="A25" s="5">
        <v>41109</v>
      </c>
      <c r="B25" s="6">
        <v>0.64621527777777776</v>
      </c>
      <c r="C25" s="4">
        <v>68</v>
      </c>
      <c r="D25" s="4">
        <v>76.2</v>
      </c>
      <c r="E25" s="4">
        <v>4.2709999999999999</v>
      </c>
      <c r="F25" s="4">
        <v>29.49</v>
      </c>
      <c r="G25" s="4">
        <v>2.7330000000000001</v>
      </c>
      <c r="H25" s="4">
        <v>8.3800000000000008</v>
      </c>
      <c r="I25" s="4">
        <v>989.52</v>
      </c>
    </row>
    <row r="26" spans="1:9">
      <c r="A26" s="5">
        <v>41109</v>
      </c>
      <c r="B26" s="6">
        <v>0.64626157407407414</v>
      </c>
      <c r="C26" s="4">
        <v>72</v>
      </c>
      <c r="D26" s="4">
        <v>76.23</v>
      </c>
      <c r="E26" s="4">
        <v>4.3869999999999996</v>
      </c>
      <c r="F26" s="4">
        <v>29.49</v>
      </c>
      <c r="G26" s="4">
        <v>2.7330000000000001</v>
      </c>
      <c r="H26" s="4">
        <v>8.39</v>
      </c>
      <c r="I26" s="4">
        <v>988.63</v>
      </c>
    </row>
    <row r="27" spans="1:9">
      <c r="A27" s="5">
        <v>41109</v>
      </c>
      <c r="B27" s="6">
        <v>0.6463078703703703</v>
      </c>
      <c r="C27" s="4">
        <v>76</v>
      </c>
      <c r="D27" s="4">
        <v>76.150000000000006</v>
      </c>
      <c r="E27" s="4">
        <v>4.9329999999999998</v>
      </c>
      <c r="F27" s="4">
        <v>29.49</v>
      </c>
      <c r="G27" s="4">
        <v>2.7330000000000001</v>
      </c>
      <c r="H27" s="4">
        <v>8.3800000000000008</v>
      </c>
      <c r="I27" s="4">
        <v>989.52</v>
      </c>
    </row>
    <row r="28" spans="1:9">
      <c r="A28" s="5">
        <v>41109</v>
      </c>
      <c r="B28" s="6">
        <v>0.64635416666666667</v>
      </c>
      <c r="C28" s="4">
        <v>80</v>
      </c>
      <c r="D28" s="4">
        <v>76.12</v>
      </c>
      <c r="E28" s="4">
        <v>4.9109999999999996</v>
      </c>
      <c r="F28" s="4">
        <v>29.49</v>
      </c>
      <c r="G28" s="4">
        <v>2.7069999999999999</v>
      </c>
      <c r="H28" s="4">
        <v>8.36</v>
      </c>
      <c r="I28" s="4">
        <v>989.22</v>
      </c>
    </row>
    <row r="29" spans="1:9">
      <c r="A29" s="5">
        <v>41109</v>
      </c>
      <c r="B29" s="6">
        <v>0.64640046296296294</v>
      </c>
      <c r="C29" s="4">
        <v>84</v>
      </c>
      <c r="D29" s="4">
        <v>76.11</v>
      </c>
      <c r="E29" s="4">
        <v>5.1360000000000001</v>
      </c>
      <c r="F29" s="4">
        <v>29.49</v>
      </c>
      <c r="G29" s="4">
        <v>2.7330000000000001</v>
      </c>
      <c r="H29" s="4">
        <v>8.35</v>
      </c>
      <c r="I29" s="4">
        <v>988.63</v>
      </c>
    </row>
    <row r="30" spans="1:9">
      <c r="A30" s="5">
        <v>41109</v>
      </c>
      <c r="B30" s="6">
        <v>0.64644675925925921</v>
      </c>
      <c r="C30" s="4">
        <v>88</v>
      </c>
      <c r="D30" s="4">
        <v>76.099999999999994</v>
      </c>
      <c r="E30" s="4">
        <v>5.157</v>
      </c>
      <c r="F30" s="4">
        <v>29.49</v>
      </c>
      <c r="G30" s="4">
        <v>2.7069999999999999</v>
      </c>
      <c r="H30" s="4">
        <v>8.32</v>
      </c>
      <c r="I30" s="4">
        <v>988.93</v>
      </c>
    </row>
    <row r="31" spans="1:9">
      <c r="A31" s="5">
        <v>41109</v>
      </c>
      <c r="B31" s="6">
        <v>0.64649305555555558</v>
      </c>
      <c r="C31" s="4">
        <v>92</v>
      </c>
      <c r="D31" s="4">
        <v>76.11</v>
      </c>
      <c r="E31" s="4">
        <v>5.2240000000000002</v>
      </c>
      <c r="F31" s="4">
        <v>29.49</v>
      </c>
      <c r="G31" s="4">
        <v>2.681</v>
      </c>
      <c r="H31" s="4">
        <v>8.19</v>
      </c>
      <c r="I31" s="4">
        <v>989.22</v>
      </c>
    </row>
    <row r="32" spans="1:9">
      <c r="A32" s="5">
        <v>41109</v>
      </c>
      <c r="B32" s="6">
        <v>0.64653935185185185</v>
      </c>
      <c r="C32" s="4">
        <v>96</v>
      </c>
      <c r="D32" s="4">
        <v>76.13</v>
      </c>
      <c r="E32" s="4">
        <v>5.2889999999999997</v>
      </c>
      <c r="F32" s="4">
        <v>29.49</v>
      </c>
      <c r="G32" s="4">
        <v>2.7069999999999999</v>
      </c>
      <c r="H32" s="4">
        <v>8.11</v>
      </c>
      <c r="I32" s="4">
        <v>988.03</v>
      </c>
    </row>
    <row r="33" spans="1:9">
      <c r="A33" s="5">
        <v>41109</v>
      </c>
      <c r="B33" s="6">
        <v>0.64658564814814812</v>
      </c>
      <c r="C33" s="4">
        <v>100</v>
      </c>
      <c r="D33" s="4">
        <v>76.14</v>
      </c>
      <c r="E33" s="4">
        <v>5.2839999999999998</v>
      </c>
      <c r="F33" s="4">
        <v>29.49</v>
      </c>
      <c r="G33" s="4">
        <v>2.7069999999999999</v>
      </c>
      <c r="H33" s="4">
        <v>8.01</v>
      </c>
      <c r="I33" s="4">
        <v>986.55</v>
      </c>
    </row>
    <row r="34" spans="1:9">
      <c r="A34" s="5">
        <v>41109</v>
      </c>
      <c r="B34" s="6">
        <v>0.64662037037037035</v>
      </c>
      <c r="C34" s="4">
        <v>103</v>
      </c>
      <c r="D34" s="4">
        <v>76.14</v>
      </c>
      <c r="E34" s="4">
        <v>5.1449999999999996</v>
      </c>
      <c r="F34" s="4">
        <v>29.49</v>
      </c>
      <c r="G34" s="4">
        <v>2.7069999999999999</v>
      </c>
      <c r="H34" s="4">
        <v>7.98</v>
      </c>
      <c r="I34" s="4">
        <v>989.82</v>
      </c>
    </row>
    <row r="35" spans="1:9">
      <c r="A35" s="5">
        <v>41109</v>
      </c>
      <c r="B35" s="6">
        <v>0.64666666666666661</v>
      </c>
      <c r="C35" s="4">
        <v>107</v>
      </c>
      <c r="D35" s="4">
        <v>76.180000000000007</v>
      </c>
      <c r="E35" s="4">
        <v>5.2389999999999999</v>
      </c>
      <c r="F35" s="4">
        <v>29.49</v>
      </c>
      <c r="G35" s="4">
        <v>2.7069999999999999</v>
      </c>
      <c r="H35" s="4">
        <v>8.1</v>
      </c>
      <c r="I35" s="4">
        <v>991.01</v>
      </c>
    </row>
    <row r="36" spans="1:9">
      <c r="A36" s="5">
        <v>41109</v>
      </c>
      <c r="B36" s="6">
        <v>0.64671296296296299</v>
      </c>
      <c r="C36" s="4">
        <v>111</v>
      </c>
      <c r="D36" s="4">
        <v>76.17</v>
      </c>
      <c r="E36" s="4">
        <v>5.2489999999999997</v>
      </c>
      <c r="F36" s="4">
        <v>29.49</v>
      </c>
      <c r="G36" s="4">
        <v>2.7330000000000001</v>
      </c>
      <c r="H36" s="4">
        <v>8.14</v>
      </c>
      <c r="I36" s="4">
        <v>990.12</v>
      </c>
    </row>
    <row r="37" spans="1:9">
      <c r="A37" s="5">
        <v>41109</v>
      </c>
      <c r="B37" s="6">
        <v>0.64675925925925926</v>
      </c>
      <c r="C37" s="4">
        <v>115</v>
      </c>
      <c r="D37" s="4">
        <v>76.17</v>
      </c>
      <c r="E37" s="4">
        <v>5.24</v>
      </c>
      <c r="F37" s="4">
        <v>29.49</v>
      </c>
      <c r="G37" s="4">
        <v>2.7069999999999999</v>
      </c>
      <c r="H37" s="4">
        <v>8.17</v>
      </c>
      <c r="I37" s="4">
        <v>989.52</v>
      </c>
    </row>
    <row r="38" spans="1:9">
      <c r="A38" s="5">
        <v>41109</v>
      </c>
      <c r="B38" s="6">
        <v>0.64680555555555552</v>
      </c>
      <c r="C38" s="4">
        <v>119</v>
      </c>
      <c r="D38" s="4">
        <v>76.180000000000007</v>
      </c>
      <c r="E38" s="4">
        <v>4.8810000000000002</v>
      </c>
      <c r="F38" s="4">
        <v>29.49</v>
      </c>
      <c r="G38" s="4">
        <v>2.7069999999999999</v>
      </c>
      <c r="H38" s="4">
        <v>8.19</v>
      </c>
      <c r="I38" s="4">
        <v>988.92</v>
      </c>
    </row>
    <row r="39" spans="1:9">
      <c r="A39" s="5">
        <v>41109</v>
      </c>
      <c r="B39" s="6">
        <v>0.6468518518518519</v>
      </c>
      <c r="C39" s="4">
        <v>123</v>
      </c>
      <c r="D39" s="4">
        <v>76.209999999999994</v>
      </c>
      <c r="E39" s="4">
        <v>4.9870000000000001</v>
      </c>
      <c r="F39" s="4">
        <v>29.49</v>
      </c>
      <c r="G39" s="4">
        <v>2.7330000000000001</v>
      </c>
      <c r="H39" s="4">
        <v>8.26</v>
      </c>
      <c r="I39" s="4">
        <v>989.52</v>
      </c>
    </row>
    <row r="40" spans="1:9">
      <c r="A40" s="5">
        <v>41109</v>
      </c>
      <c r="B40" s="6">
        <v>0.64689814814814817</v>
      </c>
      <c r="C40" s="4">
        <v>127</v>
      </c>
      <c r="D40" s="4">
        <v>76.209999999999994</v>
      </c>
      <c r="E40" s="4">
        <v>4.8929999999999998</v>
      </c>
      <c r="F40" s="4">
        <v>29.49</v>
      </c>
      <c r="G40" s="4">
        <v>2.7330000000000001</v>
      </c>
      <c r="H40" s="4">
        <v>8.3000000000000007</v>
      </c>
      <c r="I40" s="4">
        <v>989.22</v>
      </c>
    </row>
    <row r="41" spans="1:9">
      <c r="A41" s="5">
        <v>41109</v>
      </c>
      <c r="B41" s="6">
        <v>0.64694444444444443</v>
      </c>
      <c r="C41" s="4">
        <v>131</v>
      </c>
      <c r="D41" s="4">
        <v>76.2</v>
      </c>
      <c r="E41" s="4">
        <v>5.0650000000000004</v>
      </c>
      <c r="F41" s="4">
        <v>29.49</v>
      </c>
      <c r="G41" s="4">
        <v>2.7330000000000001</v>
      </c>
      <c r="H41" s="4">
        <v>8.31</v>
      </c>
      <c r="I41" s="4">
        <v>989.82</v>
      </c>
    </row>
    <row r="42" spans="1:9">
      <c r="A42" s="5">
        <v>41109</v>
      </c>
      <c r="B42" s="6">
        <v>0.64699074074074081</v>
      </c>
      <c r="C42" s="4">
        <v>135</v>
      </c>
      <c r="D42" s="4">
        <v>76.2</v>
      </c>
      <c r="E42" s="4">
        <v>5.1520000000000001</v>
      </c>
      <c r="F42" s="4">
        <v>29.49</v>
      </c>
      <c r="G42" s="4">
        <v>2.7330000000000001</v>
      </c>
      <c r="H42" s="4">
        <v>8.31</v>
      </c>
      <c r="I42" s="4">
        <v>989.52</v>
      </c>
    </row>
  </sheetData>
  <pageMargins left="0.7" right="0.7" top="0.75" bottom="0.75" header="0.3" footer="0.3"/>
  <pageSetup orientation="portrait" r:id="rId1"/>
  <drawing r:id="rId2"/>
</worksheet>
</file>

<file path=xl/worksheets/sheet35.xml><?xml version="1.0" encoding="utf-8"?>
<worksheet xmlns="http://schemas.openxmlformats.org/spreadsheetml/2006/main" xmlns:r="http://schemas.openxmlformats.org/officeDocument/2006/relationships">
  <dimension ref="A1:J50"/>
  <sheetViews>
    <sheetView topLeftCell="A3" zoomScale="80" zoomScaleNormal="80" workbookViewId="0">
      <selection activeCell="D3" sqref="D3"/>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5" width="11.7109375" style="4" bestFit="1" customWidth="1"/>
    <col min="6" max="6" width="20.140625" style="4" customWidth="1"/>
    <col min="7" max="8" width="11.7109375" style="4" bestFit="1" customWidth="1"/>
    <col min="9" max="9" width="16.42578125" style="4" customWidth="1"/>
    <col min="10" max="16384" width="9.140625" style="4"/>
  </cols>
  <sheetData>
    <row r="1" spans="1:10">
      <c r="A1" s="4" t="s">
        <v>101</v>
      </c>
      <c r="C1" s="4" t="s">
        <v>182</v>
      </c>
    </row>
    <row r="2" spans="1:10" ht="36" customHeight="1">
      <c r="B2" s="4" t="s">
        <v>237</v>
      </c>
      <c r="C2" s="4" t="s">
        <v>236</v>
      </c>
      <c r="D2" s="9" t="s">
        <v>228</v>
      </c>
      <c r="E2" s="9" t="s">
        <v>229</v>
      </c>
      <c r="F2" s="9" t="s">
        <v>230</v>
      </c>
      <c r="G2" s="9" t="s">
        <v>242</v>
      </c>
      <c r="H2" s="9" t="s">
        <v>243</v>
      </c>
      <c r="I2" s="9" t="s">
        <v>231</v>
      </c>
      <c r="J2" s="9" t="s">
        <v>232</v>
      </c>
    </row>
    <row r="3" spans="1:10">
      <c r="A3" s="4" t="s">
        <v>103</v>
      </c>
      <c r="B3" s="5">
        <v>41109</v>
      </c>
      <c r="C3" s="6">
        <v>0.63908564814814817</v>
      </c>
      <c r="D3" s="10">
        <f>MAX(D11:D22,D24:D50)-MIN(D11:D22,D24:D50)</f>
        <v>0.53000000000000114</v>
      </c>
      <c r="E3" s="10">
        <f>MAX(E11:E22,E24:E50)-MIN(E11:E22,E24:E50)</f>
        <v>7.1320000000000006</v>
      </c>
      <c r="F3" s="10">
        <f>MAX(I11:I22,I24:I50)-MIN(I11:I22,I24:I50)</f>
        <v>3.8000000000000682</v>
      </c>
      <c r="G3" s="4">
        <f>MAX(D11:D22,D24:D50)</f>
        <v>81.349999999999994</v>
      </c>
      <c r="H3" s="4">
        <f>MIN(D11:D22,D24:D50)</f>
        <v>80.819999999999993</v>
      </c>
      <c r="I3" s="13"/>
      <c r="J3" s="4" t="s">
        <v>299</v>
      </c>
    </row>
    <row r="4" spans="1:10">
      <c r="A4" s="4" t="s">
        <v>104</v>
      </c>
      <c r="B4" s="5">
        <v>41109</v>
      </c>
      <c r="C4" s="6">
        <v>0.63908564814814817</v>
      </c>
    </row>
    <row r="5" spans="1:10">
      <c r="B5" s="5"/>
      <c r="C5" s="6"/>
    </row>
    <row r="6" spans="1:10">
      <c r="B6" s="5"/>
      <c r="C6" s="6"/>
    </row>
    <row r="7" spans="1:10">
      <c r="B7" s="5"/>
      <c r="C7" s="6"/>
    </row>
    <row r="8" spans="1:10" ht="12" customHeight="1">
      <c r="D8" s="4" t="s">
        <v>121</v>
      </c>
      <c r="E8" s="4" t="s">
        <v>108</v>
      </c>
      <c r="F8" s="4" t="s">
        <v>122</v>
      </c>
      <c r="G8" s="4" t="s">
        <v>123</v>
      </c>
      <c r="H8" s="4" t="s">
        <v>124</v>
      </c>
      <c r="I8" s="4" t="s">
        <v>125</v>
      </c>
    </row>
    <row r="9" spans="1:10">
      <c r="A9" s="4" t="s">
        <v>126</v>
      </c>
      <c r="B9" s="4" t="s">
        <v>127</v>
      </c>
      <c r="C9" s="4" t="s">
        <v>128</v>
      </c>
      <c r="D9" s="4" t="s">
        <v>129</v>
      </c>
      <c r="E9" s="4" t="s">
        <v>130</v>
      </c>
      <c r="F9" s="4" t="s">
        <v>131</v>
      </c>
      <c r="G9" s="4" t="s">
        <v>132</v>
      </c>
      <c r="H9" s="4" t="s">
        <v>124</v>
      </c>
      <c r="I9" s="4" t="s">
        <v>133</v>
      </c>
    </row>
    <row r="10" spans="1:10">
      <c r="A10" s="4" t="s">
        <v>134</v>
      </c>
      <c r="B10" s="4" t="s">
        <v>134</v>
      </c>
      <c r="C10" s="4" t="s">
        <v>135</v>
      </c>
      <c r="D10" s="4" t="s">
        <v>136</v>
      </c>
      <c r="E10" s="4" t="s">
        <v>136</v>
      </c>
      <c r="F10" s="4" t="s">
        <v>136</v>
      </c>
      <c r="G10" s="4" t="s">
        <v>136</v>
      </c>
      <c r="H10" s="4" t="s">
        <v>136</v>
      </c>
      <c r="I10" s="4" t="s">
        <v>136</v>
      </c>
    </row>
    <row r="11" spans="1:10">
      <c r="A11" s="5">
        <v>41109</v>
      </c>
      <c r="B11" s="6">
        <v>0.63923611111111112</v>
      </c>
      <c r="C11" s="4">
        <v>13</v>
      </c>
      <c r="D11" s="4">
        <v>81.31</v>
      </c>
      <c r="E11" s="4">
        <v>0.36599999999999999</v>
      </c>
      <c r="F11" s="4">
        <v>29.49</v>
      </c>
      <c r="G11" s="4">
        <v>2.7330000000000001</v>
      </c>
      <c r="H11" s="4">
        <v>8.7100000000000009</v>
      </c>
      <c r="I11" s="4">
        <v>1019.97</v>
      </c>
    </row>
    <row r="12" spans="1:10">
      <c r="A12" s="5">
        <v>41109</v>
      </c>
      <c r="B12" s="6">
        <v>0.63927083333333334</v>
      </c>
      <c r="C12" s="4">
        <v>16</v>
      </c>
      <c r="D12" s="4">
        <v>81.349999999999994</v>
      </c>
      <c r="E12" s="4">
        <v>1.7789999999999999</v>
      </c>
      <c r="F12" s="4">
        <v>29.49</v>
      </c>
      <c r="G12" s="4">
        <v>2.7330000000000001</v>
      </c>
      <c r="H12" s="4">
        <v>8.73</v>
      </c>
      <c r="I12" s="4">
        <v>1020.61</v>
      </c>
    </row>
    <row r="13" spans="1:10">
      <c r="A13" s="5">
        <v>41109</v>
      </c>
      <c r="B13" s="6">
        <v>0.63931712962962961</v>
      </c>
      <c r="C13" s="4">
        <v>20</v>
      </c>
      <c r="D13" s="4">
        <v>81.31</v>
      </c>
      <c r="E13" s="4">
        <v>2.8210000000000002</v>
      </c>
      <c r="F13" s="4">
        <v>29.49</v>
      </c>
      <c r="G13" s="4">
        <v>2.7330000000000001</v>
      </c>
      <c r="H13" s="4">
        <v>8.73</v>
      </c>
      <c r="I13" s="4">
        <v>1019.34</v>
      </c>
    </row>
    <row r="14" spans="1:10">
      <c r="A14" s="5">
        <v>41109</v>
      </c>
      <c r="B14" s="6">
        <v>0.63936342592592588</v>
      </c>
      <c r="C14" s="4">
        <v>24</v>
      </c>
      <c r="D14" s="4">
        <v>81.2</v>
      </c>
      <c r="E14" s="4">
        <v>3.8279999999999998</v>
      </c>
      <c r="F14" s="4">
        <v>29.49</v>
      </c>
      <c r="G14" s="4">
        <v>2.7330000000000001</v>
      </c>
      <c r="H14" s="4">
        <v>8.74</v>
      </c>
      <c r="I14" s="4">
        <v>1018.39</v>
      </c>
    </row>
    <row r="15" spans="1:10">
      <c r="A15" s="5">
        <v>41109</v>
      </c>
      <c r="B15" s="6">
        <v>0.63940972222222225</v>
      </c>
      <c r="C15" s="4">
        <v>28</v>
      </c>
      <c r="D15" s="4">
        <v>81.180000000000007</v>
      </c>
      <c r="E15" s="4">
        <v>3.7869999999999999</v>
      </c>
      <c r="F15" s="4">
        <v>29.49</v>
      </c>
      <c r="G15" s="4">
        <v>2.7330000000000001</v>
      </c>
      <c r="H15" s="4">
        <v>8.74</v>
      </c>
      <c r="I15" s="4">
        <v>1018.39</v>
      </c>
    </row>
    <row r="16" spans="1:10">
      <c r="A16" s="5">
        <v>41109</v>
      </c>
      <c r="B16" s="6">
        <v>0.63945601851851852</v>
      </c>
      <c r="C16" s="4">
        <v>32</v>
      </c>
      <c r="D16" s="4">
        <v>81.19</v>
      </c>
      <c r="E16" s="4">
        <v>3.8330000000000002</v>
      </c>
      <c r="F16" s="4">
        <v>29.49</v>
      </c>
      <c r="G16" s="4">
        <v>2.7330000000000001</v>
      </c>
      <c r="H16" s="4">
        <v>8.75</v>
      </c>
      <c r="I16" s="4">
        <v>1018.07</v>
      </c>
    </row>
    <row r="17" spans="1:9">
      <c r="A17" s="5">
        <v>41109</v>
      </c>
      <c r="B17" s="6">
        <v>0.63950231481481479</v>
      </c>
      <c r="C17" s="4">
        <v>36</v>
      </c>
      <c r="D17" s="4">
        <v>81.150000000000006</v>
      </c>
      <c r="E17" s="4">
        <v>3.8130000000000002</v>
      </c>
      <c r="F17" s="4">
        <v>29.49</v>
      </c>
      <c r="G17" s="4">
        <v>2.7330000000000001</v>
      </c>
      <c r="H17" s="4">
        <v>8.75</v>
      </c>
      <c r="I17" s="4">
        <v>1017.44</v>
      </c>
    </row>
    <row r="18" spans="1:9">
      <c r="A18" s="5">
        <v>41109</v>
      </c>
      <c r="B18" s="6">
        <v>0.63954861111111116</v>
      </c>
      <c r="C18" s="4">
        <v>40</v>
      </c>
      <c r="D18" s="4">
        <v>81.13</v>
      </c>
      <c r="E18" s="4">
        <v>3.68</v>
      </c>
      <c r="F18" s="4">
        <v>29.49</v>
      </c>
      <c r="G18" s="4">
        <v>2.7330000000000001</v>
      </c>
      <c r="H18" s="4">
        <v>8.75</v>
      </c>
      <c r="I18" s="4">
        <v>1017.44</v>
      </c>
    </row>
    <row r="19" spans="1:9">
      <c r="A19" s="5">
        <v>41109</v>
      </c>
      <c r="B19" s="6">
        <v>0.63959490740740743</v>
      </c>
      <c r="C19" s="4">
        <v>44</v>
      </c>
      <c r="D19" s="4">
        <v>81.13</v>
      </c>
      <c r="E19" s="4">
        <v>3.45</v>
      </c>
      <c r="F19" s="4">
        <v>29.49</v>
      </c>
      <c r="G19" s="4">
        <v>2.7330000000000001</v>
      </c>
      <c r="H19" s="4">
        <v>8.74</v>
      </c>
      <c r="I19" s="4">
        <v>1017.44</v>
      </c>
    </row>
    <row r="20" spans="1:9">
      <c r="A20" s="5">
        <v>41109</v>
      </c>
      <c r="B20" s="6">
        <v>0.6396412037037037</v>
      </c>
      <c r="C20" s="4">
        <v>48</v>
      </c>
      <c r="D20" s="4">
        <v>81.11</v>
      </c>
      <c r="E20" s="4">
        <v>3.254</v>
      </c>
      <c r="F20" s="4">
        <v>29.49</v>
      </c>
      <c r="G20" s="4">
        <v>2.7069999999999999</v>
      </c>
      <c r="H20" s="4">
        <v>8.75</v>
      </c>
      <c r="I20" s="4">
        <v>1016.81</v>
      </c>
    </row>
    <row r="21" spans="1:9">
      <c r="A21" s="5">
        <v>41109</v>
      </c>
      <c r="B21" s="6">
        <v>0.63968749999999996</v>
      </c>
      <c r="C21" s="4">
        <v>52</v>
      </c>
      <c r="D21" s="4">
        <v>81.11</v>
      </c>
      <c r="E21" s="4">
        <v>2.7109999999999999</v>
      </c>
      <c r="F21" s="4">
        <v>29.49</v>
      </c>
      <c r="G21" s="4">
        <v>2.7330000000000001</v>
      </c>
      <c r="H21" s="4">
        <v>8.74</v>
      </c>
      <c r="I21" s="4">
        <v>1017.13</v>
      </c>
    </row>
    <row r="22" spans="1:9">
      <c r="A22" s="5">
        <v>41109</v>
      </c>
      <c r="B22" s="6">
        <v>0.63972222222222219</v>
      </c>
      <c r="C22" s="4">
        <v>55</v>
      </c>
      <c r="D22" s="4">
        <v>81.06</v>
      </c>
      <c r="E22" s="4">
        <v>1.837</v>
      </c>
      <c r="F22" s="4">
        <v>29.49</v>
      </c>
      <c r="G22" s="4">
        <v>2.7069999999999999</v>
      </c>
      <c r="H22" s="4">
        <v>8.74</v>
      </c>
      <c r="I22" s="4">
        <v>1019.34</v>
      </c>
    </row>
    <row r="23" spans="1:9">
      <c r="A23" s="11">
        <v>41109</v>
      </c>
      <c r="B23" s="12">
        <v>0.63976851851851857</v>
      </c>
      <c r="C23" s="13">
        <v>59</v>
      </c>
      <c r="D23" s="13">
        <v>81.180000000000007</v>
      </c>
      <c r="E23" s="13">
        <v>-6.8000000000000005E-2</v>
      </c>
      <c r="F23" s="13">
        <v>29.49</v>
      </c>
      <c r="G23" s="13">
        <v>2.7069999999999999</v>
      </c>
      <c r="H23" s="13">
        <v>8.77</v>
      </c>
      <c r="I23" s="13">
        <v>1.74</v>
      </c>
    </row>
    <row r="24" spans="1:9">
      <c r="A24" s="5">
        <v>41109</v>
      </c>
      <c r="B24" s="6">
        <v>0.63981481481481484</v>
      </c>
      <c r="C24" s="4">
        <v>63</v>
      </c>
      <c r="D24" s="4">
        <v>80.819999999999993</v>
      </c>
      <c r="E24" s="4">
        <v>0.52300000000000002</v>
      </c>
      <c r="F24" s="4">
        <v>29.49</v>
      </c>
      <c r="G24" s="4">
        <v>2.7330000000000001</v>
      </c>
      <c r="H24" s="4">
        <v>8.76</v>
      </c>
      <c r="I24" s="4">
        <v>1017.76</v>
      </c>
    </row>
    <row r="25" spans="1:9">
      <c r="A25" s="5">
        <v>41109</v>
      </c>
      <c r="B25" s="6">
        <v>0.6398611111111111</v>
      </c>
      <c r="C25" s="4">
        <v>67</v>
      </c>
      <c r="D25" s="4">
        <v>81.06</v>
      </c>
      <c r="E25" s="4">
        <v>2.1970000000000001</v>
      </c>
      <c r="F25" s="4">
        <v>29.49</v>
      </c>
      <c r="G25" s="4">
        <v>2.7330000000000001</v>
      </c>
      <c r="H25" s="4">
        <v>8.75</v>
      </c>
      <c r="I25" s="4">
        <v>1017.44</v>
      </c>
    </row>
    <row r="26" spans="1:9">
      <c r="A26" s="5">
        <v>41109</v>
      </c>
      <c r="B26" s="6">
        <v>0.63990740740740737</v>
      </c>
      <c r="C26" s="4">
        <v>71</v>
      </c>
      <c r="D26" s="4">
        <v>81.040000000000006</v>
      </c>
      <c r="E26" s="4">
        <v>3.5720000000000001</v>
      </c>
      <c r="F26" s="4">
        <v>29.49</v>
      </c>
      <c r="G26" s="4">
        <v>2.7330000000000001</v>
      </c>
      <c r="H26" s="4">
        <v>8.75</v>
      </c>
      <c r="I26" s="4">
        <v>1017.44</v>
      </c>
    </row>
    <row r="27" spans="1:9">
      <c r="A27" s="5">
        <v>41109</v>
      </c>
      <c r="B27" s="6">
        <v>0.63995370370370364</v>
      </c>
      <c r="C27" s="4">
        <v>75</v>
      </c>
      <c r="D27" s="4">
        <v>80.989999999999995</v>
      </c>
      <c r="E27" s="4">
        <v>3.5840000000000001</v>
      </c>
      <c r="F27" s="4">
        <v>29.49</v>
      </c>
      <c r="G27" s="4">
        <v>2.7330000000000001</v>
      </c>
      <c r="H27" s="4">
        <v>8.75</v>
      </c>
      <c r="I27" s="4">
        <v>1017.44</v>
      </c>
    </row>
    <row r="28" spans="1:9">
      <c r="A28" s="5">
        <v>41109</v>
      </c>
      <c r="B28" s="6">
        <v>0.64</v>
      </c>
      <c r="C28" s="4">
        <v>79</v>
      </c>
      <c r="D28" s="4">
        <v>81.17</v>
      </c>
      <c r="E28" s="4">
        <v>3.9470000000000001</v>
      </c>
      <c r="F28" s="4">
        <v>29.49</v>
      </c>
      <c r="G28" s="4">
        <v>2.7330000000000001</v>
      </c>
      <c r="H28" s="4">
        <v>8.74</v>
      </c>
      <c r="I28" s="4">
        <v>1018.7</v>
      </c>
    </row>
    <row r="29" spans="1:9">
      <c r="A29" s="5">
        <v>41109</v>
      </c>
      <c r="B29" s="6">
        <v>0.64004629629629628</v>
      </c>
      <c r="C29" s="4">
        <v>83</v>
      </c>
      <c r="D29" s="4">
        <v>81.16</v>
      </c>
      <c r="E29" s="4">
        <v>3.9620000000000002</v>
      </c>
      <c r="F29" s="4">
        <v>29.49</v>
      </c>
      <c r="G29" s="4">
        <v>2.7330000000000001</v>
      </c>
      <c r="H29" s="4">
        <v>8.75</v>
      </c>
      <c r="I29" s="4">
        <v>1017.76</v>
      </c>
    </row>
    <row r="30" spans="1:9">
      <c r="A30" s="5">
        <v>41109</v>
      </c>
      <c r="B30" s="6">
        <v>0.64009259259259255</v>
      </c>
      <c r="C30" s="4">
        <v>87</v>
      </c>
      <c r="D30" s="4">
        <v>81.12</v>
      </c>
      <c r="E30" s="4">
        <v>3.9249999999999998</v>
      </c>
      <c r="F30" s="4">
        <v>29.49</v>
      </c>
      <c r="G30" s="4">
        <v>2.7330000000000001</v>
      </c>
      <c r="H30" s="4">
        <v>8.75</v>
      </c>
      <c r="I30" s="4">
        <v>1017.76</v>
      </c>
    </row>
    <row r="31" spans="1:9">
      <c r="A31" s="5">
        <v>41109</v>
      </c>
      <c r="B31" s="6">
        <v>0.64013888888888892</v>
      </c>
      <c r="C31" s="4">
        <v>91</v>
      </c>
      <c r="D31" s="4">
        <v>81.08</v>
      </c>
      <c r="E31" s="4">
        <v>3.9390000000000001</v>
      </c>
      <c r="F31" s="4">
        <v>29.49</v>
      </c>
      <c r="G31" s="4">
        <v>2.7589999999999999</v>
      </c>
      <c r="H31" s="4">
        <v>8.75</v>
      </c>
      <c r="I31" s="4">
        <v>1017.44</v>
      </c>
    </row>
    <row r="32" spans="1:9">
      <c r="A32" s="5">
        <v>41109</v>
      </c>
      <c r="B32" s="6">
        <v>0.64017361111111104</v>
      </c>
      <c r="C32" s="4">
        <v>94</v>
      </c>
      <c r="D32" s="4">
        <v>81.040000000000006</v>
      </c>
      <c r="E32" s="4">
        <v>3.97</v>
      </c>
      <c r="F32" s="4">
        <v>29.49</v>
      </c>
      <c r="G32" s="4">
        <v>2.7330000000000001</v>
      </c>
      <c r="H32" s="4">
        <v>8.75</v>
      </c>
      <c r="I32" s="4">
        <v>1017.76</v>
      </c>
    </row>
    <row r="33" spans="1:9">
      <c r="A33" s="5">
        <v>41109</v>
      </c>
      <c r="B33" s="6">
        <v>0.64021990740740742</v>
      </c>
      <c r="C33" s="4">
        <v>98</v>
      </c>
      <c r="D33" s="4">
        <v>81.040000000000006</v>
      </c>
      <c r="E33" s="4">
        <v>4.1020000000000003</v>
      </c>
      <c r="F33" s="4">
        <v>29.49</v>
      </c>
      <c r="G33" s="4">
        <v>2.7330000000000001</v>
      </c>
      <c r="H33" s="4">
        <v>8.75</v>
      </c>
      <c r="I33" s="4">
        <v>1017.76</v>
      </c>
    </row>
    <row r="34" spans="1:9">
      <c r="A34" s="5">
        <v>41109</v>
      </c>
      <c r="B34" s="6">
        <v>0.64026620370370368</v>
      </c>
      <c r="C34" s="4">
        <v>102</v>
      </c>
      <c r="D34" s="4">
        <v>81.05</v>
      </c>
      <c r="E34" s="4">
        <v>4.0999999999999996</v>
      </c>
      <c r="F34" s="4">
        <v>29.49</v>
      </c>
      <c r="G34" s="4">
        <v>2.7330000000000001</v>
      </c>
      <c r="H34" s="4">
        <v>8.75</v>
      </c>
      <c r="I34" s="4">
        <v>1017.76</v>
      </c>
    </row>
    <row r="35" spans="1:9">
      <c r="A35" s="5">
        <v>41109</v>
      </c>
      <c r="B35" s="6">
        <v>0.64031249999999995</v>
      </c>
      <c r="C35" s="4">
        <v>106</v>
      </c>
      <c r="D35" s="4">
        <v>81.08</v>
      </c>
      <c r="E35" s="4">
        <v>4.1150000000000002</v>
      </c>
      <c r="F35" s="4">
        <v>29.49</v>
      </c>
      <c r="G35" s="4">
        <v>2.7069999999999999</v>
      </c>
      <c r="H35" s="4">
        <v>8.73</v>
      </c>
      <c r="I35" s="4">
        <v>1017.44</v>
      </c>
    </row>
    <row r="36" spans="1:9">
      <c r="A36" s="5">
        <v>41109</v>
      </c>
      <c r="B36" s="6">
        <v>0.64035879629629633</v>
      </c>
      <c r="C36" s="4">
        <v>110</v>
      </c>
      <c r="D36" s="4">
        <v>81.069999999999993</v>
      </c>
      <c r="E36" s="4">
        <v>4.1310000000000002</v>
      </c>
      <c r="F36" s="4">
        <v>29.49</v>
      </c>
      <c r="G36" s="4">
        <v>2.7069999999999999</v>
      </c>
      <c r="H36" s="4">
        <v>8.73</v>
      </c>
      <c r="I36" s="4">
        <v>1017.13</v>
      </c>
    </row>
    <row r="37" spans="1:9">
      <c r="A37" s="5">
        <v>41109</v>
      </c>
      <c r="B37" s="6">
        <v>0.6404050925925926</v>
      </c>
      <c r="C37" s="4">
        <v>114</v>
      </c>
      <c r="D37" s="4">
        <v>81.05</v>
      </c>
      <c r="E37" s="4">
        <v>4.9279999999999999</v>
      </c>
      <c r="F37" s="4">
        <v>29.49</v>
      </c>
      <c r="G37" s="4">
        <v>2.7069999999999999</v>
      </c>
      <c r="H37" s="4">
        <v>8.74</v>
      </c>
      <c r="I37" s="4">
        <v>1016.81</v>
      </c>
    </row>
    <row r="38" spans="1:9">
      <c r="A38" s="5">
        <v>41109</v>
      </c>
      <c r="B38" s="6">
        <v>0.64045138888888886</v>
      </c>
      <c r="C38" s="4">
        <v>118</v>
      </c>
      <c r="D38" s="4">
        <v>81.02</v>
      </c>
      <c r="E38" s="4">
        <v>4.976</v>
      </c>
      <c r="F38" s="4">
        <v>29.49</v>
      </c>
      <c r="G38" s="4">
        <v>2.7330000000000001</v>
      </c>
      <c r="H38" s="4">
        <v>8.74</v>
      </c>
      <c r="I38" s="4">
        <v>1017.76</v>
      </c>
    </row>
    <row r="39" spans="1:9">
      <c r="A39" s="5">
        <v>41109</v>
      </c>
      <c r="B39" s="6">
        <v>0.64090277777777771</v>
      </c>
      <c r="C39" s="4">
        <v>157</v>
      </c>
      <c r="D39" s="4">
        <v>80.98</v>
      </c>
      <c r="E39" s="4">
        <v>7.4980000000000002</v>
      </c>
      <c r="F39" s="4">
        <v>29.49</v>
      </c>
      <c r="G39" s="4">
        <v>2.681</v>
      </c>
      <c r="H39" s="4">
        <v>8.56</v>
      </c>
      <c r="I39" s="4">
        <v>1017.44</v>
      </c>
    </row>
    <row r="40" spans="1:9">
      <c r="A40" s="5">
        <v>41109</v>
      </c>
      <c r="B40" s="6">
        <v>0.64094907407407409</v>
      </c>
      <c r="C40" s="4">
        <v>161</v>
      </c>
      <c r="D40" s="4">
        <v>80.97</v>
      </c>
      <c r="E40" s="4">
        <v>7.2990000000000004</v>
      </c>
      <c r="F40" s="4">
        <v>29.49</v>
      </c>
      <c r="G40" s="4">
        <v>2.681</v>
      </c>
      <c r="H40" s="4">
        <v>8.52</v>
      </c>
      <c r="I40" s="4">
        <v>1016.81</v>
      </c>
    </row>
    <row r="41" spans="1:9">
      <c r="A41" s="5">
        <v>41109</v>
      </c>
      <c r="B41" s="6">
        <v>0.64099537037037035</v>
      </c>
      <c r="C41" s="4">
        <v>165</v>
      </c>
      <c r="D41" s="4">
        <v>81.010000000000005</v>
      </c>
      <c r="E41" s="4">
        <v>7.3650000000000002</v>
      </c>
      <c r="F41" s="4">
        <v>29.49</v>
      </c>
      <c r="G41" s="4">
        <v>2.681</v>
      </c>
      <c r="H41" s="4">
        <v>8.5500000000000007</v>
      </c>
      <c r="I41" s="4">
        <v>1017.44</v>
      </c>
    </row>
    <row r="42" spans="1:9">
      <c r="A42" s="5">
        <v>41109</v>
      </c>
      <c r="B42" s="6">
        <v>0.64104166666666662</v>
      </c>
      <c r="C42" s="4">
        <v>169</v>
      </c>
      <c r="D42" s="4">
        <v>81.02</v>
      </c>
      <c r="E42" s="4">
        <v>7.3650000000000002</v>
      </c>
      <c r="F42" s="4">
        <v>29.49</v>
      </c>
      <c r="G42" s="4">
        <v>2.7069999999999999</v>
      </c>
      <c r="H42" s="4">
        <v>8.5299999999999994</v>
      </c>
      <c r="I42" s="4">
        <v>1017.44</v>
      </c>
    </row>
    <row r="43" spans="1:9">
      <c r="A43" s="5">
        <v>41109</v>
      </c>
      <c r="B43" s="6">
        <v>0.641087962962963</v>
      </c>
      <c r="C43" s="4">
        <v>173</v>
      </c>
      <c r="D43" s="4">
        <v>81.02</v>
      </c>
      <c r="E43" s="4">
        <v>7.3650000000000002</v>
      </c>
      <c r="F43" s="4">
        <v>29.49</v>
      </c>
      <c r="G43" s="4">
        <v>2.7069999999999999</v>
      </c>
      <c r="H43" s="4">
        <v>8.51</v>
      </c>
      <c r="I43" s="4">
        <v>1017.44</v>
      </c>
    </row>
    <row r="44" spans="1:9">
      <c r="A44" s="5">
        <v>41109</v>
      </c>
      <c r="B44" s="6">
        <v>0.64112268518518511</v>
      </c>
      <c r="C44" s="4">
        <v>176</v>
      </c>
      <c r="D44" s="4">
        <v>81.02</v>
      </c>
      <c r="E44" s="4">
        <v>7.3810000000000002</v>
      </c>
      <c r="F44" s="4">
        <v>29.49</v>
      </c>
      <c r="G44" s="4">
        <v>2.7069999999999999</v>
      </c>
      <c r="H44" s="4">
        <v>8.5</v>
      </c>
      <c r="I44" s="4">
        <v>1017.75</v>
      </c>
    </row>
    <row r="45" spans="1:9">
      <c r="A45" s="5">
        <v>41109</v>
      </c>
      <c r="B45" s="6">
        <v>0.64116898148148149</v>
      </c>
      <c r="C45" s="4">
        <v>180</v>
      </c>
      <c r="D45" s="4">
        <v>81.05</v>
      </c>
      <c r="E45" s="4">
        <v>7.3650000000000002</v>
      </c>
      <c r="F45" s="4">
        <v>29.49</v>
      </c>
      <c r="G45" s="4">
        <v>2.7069999999999999</v>
      </c>
      <c r="H45" s="4">
        <v>8.49</v>
      </c>
      <c r="I45" s="4">
        <v>1019.65</v>
      </c>
    </row>
    <row r="46" spans="1:9">
      <c r="A46" s="5">
        <v>41109</v>
      </c>
      <c r="B46" s="6">
        <v>0.64121527777777776</v>
      </c>
      <c r="C46" s="4">
        <v>184</v>
      </c>
      <c r="D46" s="4">
        <v>81.069999999999993</v>
      </c>
      <c r="E46" s="4">
        <v>7.3810000000000002</v>
      </c>
      <c r="F46" s="4">
        <v>29.49</v>
      </c>
      <c r="G46" s="4">
        <v>2.7069999999999999</v>
      </c>
      <c r="H46" s="4">
        <v>8.5</v>
      </c>
      <c r="I46" s="4">
        <v>1019.65</v>
      </c>
    </row>
    <row r="47" spans="1:9">
      <c r="A47" s="5">
        <v>41109</v>
      </c>
      <c r="B47" s="6">
        <v>0.64126157407407403</v>
      </c>
      <c r="C47" s="4">
        <v>188</v>
      </c>
      <c r="D47" s="4">
        <v>81.040000000000006</v>
      </c>
      <c r="E47" s="4">
        <v>5.4340000000000002</v>
      </c>
      <c r="F47" s="4">
        <v>29.49</v>
      </c>
      <c r="G47" s="4">
        <v>2.7069999999999999</v>
      </c>
      <c r="H47" s="4">
        <v>8.6300000000000008</v>
      </c>
      <c r="I47" s="4">
        <v>1017.44</v>
      </c>
    </row>
    <row r="48" spans="1:9">
      <c r="A48" s="5">
        <v>41109</v>
      </c>
      <c r="B48" s="6">
        <v>0.6413078703703704</v>
      </c>
      <c r="C48" s="4">
        <v>192</v>
      </c>
      <c r="D48" s="4">
        <v>81.069999999999993</v>
      </c>
      <c r="E48" s="4">
        <v>3.4870000000000001</v>
      </c>
      <c r="F48" s="4">
        <v>29.49</v>
      </c>
      <c r="G48" s="4">
        <v>2.7069999999999999</v>
      </c>
      <c r="H48" s="4">
        <v>8.69</v>
      </c>
      <c r="I48" s="4">
        <v>1018.38</v>
      </c>
    </row>
    <row r="49" spans="1:9">
      <c r="A49" s="5">
        <v>41109</v>
      </c>
      <c r="B49" s="6">
        <v>0.64135416666666667</v>
      </c>
      <c r="C49" s="4">
        <v>196</v>
      </c>
      <c r="D49" s="4">
        <v>81.180000000000007</v>
      </c>
      <c r="E49" s="4">
        <v>1.5049999999999999</v>
      </c>
      <c r="F49" s="4">
        <v>29.49</v>
      </c>
      <c r="G49" s="4">
        <v>2.7069999999999999</v>
      </c>
      <c r="H49" s="4">
        <v>8.7200000000000006</v>
      </c>
      <c r="I49" s="4">
        <v>1019.33</v>
      </c>
    </row>
    <row r="50" spans="1:9">
      <c r="A50" s="5">
        <v>41109</v>
      </c>
      <c r="B50" s="6">
        <v>0.64140046296296294</v>
      </c>
      <c r="C50" s="4">
        <v>200</v>
      </c>
      <c r="D50" s="4">
        <v>81.209999999999994</v>
      </c>
      <c r="E50" s="4">
        <v>1.5369999999999999</v>
      </c>
      <c r="F50" s="4">
        <v>29.49</v>
      </c>
      <c r="G50" s="4">
        <v>2.7069999999999999</v>
      </c>
      <c r="H50" s="4">
        <v>8.74</v>
      </c>
      <c r="I50" s="4">
        <v>1019.33</v>
      </c>
    </row>
  </sheetData>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dimension ref="A1:J43"/>
  <sheetViews>
    <sheetView topLeftCell="A4" zoomScale="70" zoomScaleNormal="70" workbookViewId="0">
      <selection activeCell="D2" sqref="D2:J3"/>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8" width="11.7109375" style="4" bestFit="1" customWidth="1"/>
    <col min="9" max="9" width="12.42578125" style="4" customWidth="1"/>
    <col min="10" max="16384" width="9.140625" style="4"/>
  </cols>
  <sheetData>
    <row r="1" spans="1:10">
      <c r="A1" s="4" t="s">
        <v>101</v>
      </c>
      <c r="C1" s="4" t="s">
        <v>181</v>
      </c>
    </row>
    <row r="2" spans="1:10" ht="60">
      <c r="D2" s="9" t="s">
        <v>228</v>
      </c>
      <c r="E2" s="9" t="s">
        <v>229</v>
      </c>
      <c r="F2" s="9" t="s">
        <v>230</v>
      </c>
      <c r="G2" s="9" t="s">
        <v>242</v>
      </c>
      <c r="H2" s="9" t="s">
        <v>243</v>
      </c>
      <c r="I2" s="9" t="s">
        <v>231</v>
      </c>
      <c r="J2" s="9" t="s">
        <v>232</v>
      </c>
    </row>
    <row r="3" spans="1:10">
      <c r="A3" s="4" t="s">
        <v>103</v>
      </c>
      <c r="B3" s="5">
        <v>41109</v>
      </c>
      <c r="C3" s="6">
        <v>0.63511574074074073</v>
      </c>
      <c r="D3" s="10">
        <f>MAX(D10:D43)-MIN(D10:D43)</f>
        <v>8.9699999999999989</v>
      </c>
      <c r="E3" s="10">
        <f>MAX(E10:E43)-MIN(E10:E43)</f>
        <v>3.2610000000000001</v>
      </c>
      <c r="F3" s="10">
        <f>MAX(I10:I43)-MIN(I10:I43)</f>
        <v>107.33999999999992</v>
      </c>
      <c r="G3" s="4">
        <f>MAX(D10:D43)</f>
        <v>85.49</v>
      </c>
      <c r="H3" s="4">
        <f>MIN(D10:D43)</f>
        <v>76.52</v>
      </c>
      <c r="I3" s="13"/>
      <c r="J3" s="4" t="s">
        <v>300</v>
      </c>
    </row>
    <row r="4" spans="1:10">
      <c r="A4" s="4" t="s">
        <v>104</v>
      </c>
      <c r="B4" s="5">
        <v>41109</v>
      </c>
      <c r="C4" s="6">
        <v>0.63511574074074073</v>
      </c>
    </row>
    <row r="5" spans="1:10">
      <c r="B5" s="5"/>
      <c r="C5" s="6"/>
    </row>
    <row r="6" spans="1:10">
      <c r="B6" s="5"/>
      <c r="C6" s="6"/>
    </row>
    <row r="7" spans="1:10">
      <c r="D7" s="4" t="s">
        <v>121</v>
      </c>
      <c r="E7" s="4" t="s">
        <v>108</v>
      </c>
      <c r="F7" s="4" t="s">
        <v>122</v>
      </c>
      <c r="G7" s="4" t="s">
        <v>123</v>
      </c>
      <c r="H7" s="4" t="s">
        <v>124</v>
      </c>
      <c r="I7" s="4" t="s">
        <v>125</v>
      </c>
    </row>
    <row r="8" spans="1:10">
      <c r="A8" s="4" t="s">
        <v>126</v>
      </c>
      <c r="B8" s="4" t="s">
        <v>127</v>
      </c>
      <c r="C8" s="4" t="s">
        <v>128</v>
      </c>
      <c r="D8" s="4" t="s">
        <v>129</v>
      </c>
      <c r="E8" s="4" t="s">
        <v>130</v>
      </c>
      <c r="F8" s="4" t="s">
        <v>131</v>
      </c>
      <c r="G8" s="4" t="s">
        <v>132</v>
      </c>
      <c r="H8" s="4" t="s">
        <v>124</v>
      </c>
      <c r="I8" s="4" t="s">
        <v>133</v>
      </c>
    </row>
    <row r="9" spans="1:10">
      <c r="A9" s="4" t="s">
        <v>134</v>
      </c>
      <c r="B9" s="4" t="s">
        <v>134</v>
      </c>
      <c r="C9" s="4" t="s">
        <v>135</v>
      </c>
      <c r="D9" s="4" t="s">
        <v>136</v>
      </c>
      <c r="E9" s="4" t="s">
        <v>136</v>
      </c>
      <c r="F9" s="4" t="s">
        <v>136</v>
      </c>
      <c r="G9" s="4" t="s">
        <v>136</v>
      </c>
      <c r="H9" s="4" t="s">
        <v>136</v>
      </c>
      <c r="I9" s="4" t="s">
        <v>136</v>
      </c>
    </row>
    <row r="10" spans="1:10">
      <c r="A10" s="5">
        <v>41109</v>
      </c>
      <c r="B10" s="6">
        <v>0.63603009259259258</v>
      </c>
      <c r="C10" s="4">
        <v>79</v>
      </c>
      <c r="D10" s="4">
        <v>85.49</v>
      </c>
      <c r="E10" s="4">
        <v>0.47899999999999998</v>
      </c>
      <c r="F10" s="4">
        <v>29.49</v>
      </c>
      <c r="G10" s="4">
        <v>2.7589999999999999</v>
      </c>
      <c r="H10" s="4">
        <v>8.7899999999999991</v>
      </c>
      <c r="I10" s="4">
        <v>1079.03</v>
      </c>
    </row>
    <row r="11" spans="1:10">
      <c r="A11" s="5">
        <v>41109</v>
      </c>
      <c r="B11" s="6">
        <v>0.63607638888888884</v>
      </c>
      <c r="C11" s="4">
        <v>83</v>
      </c>
      <c r="D11" s="4">
        <v>85.07</v>
      </c>
      <c r="E11" s="4">
        <v>0.55700000000000005</v>
      </c>
      <c r="F11" s="4">
        <v>29.49</v>
      </c>
      <c r="G11" s="4">
        <v>2.7589999999999999</v>
      </c>
      <c r="H11" s="4">
        <v>8.81</v>
      </c>
      <c r="I11" s="4">
        <v>1063.9100000000001</v>
      </c>
    </row>
    <row r="12" spans="1:10">
      <c r="A12" s="5">
        <v>41109</v>
      </c>
      <c r="B12" s="6">
        <v>0.63612268518518522</v>
      </c>
      <c r="C12" s="4">
        <v>87</v>
      </c>
      <c r="D12" s="4">
        <v>80.31</v>
      </c>
      <c r="E12" s="4">
        <v>2.1909999999999998</v>
      </c>
      <c r="F12" s="4">
        <v>29.49</v>
      </c>
      <c r="G12" s="4">
        <v>2.7330000000000001</v>
      </c>
      <c r="H12" s="4">
        <v>8.77</v>
      </c>
      <c r="I12" s="4">
        <v>996.15</v>
      </c>
    </row>
    <row r="13" spans="1:10">
      <c r="A13" s="5">
        <v>41109</v>
      </c>
      <c r="B13" s="6">
        <v>0.63615740740740734</v>
      </c>
      <c r="C13" s="4">
        <v>90</v>
      </c>
      <c r="D13" s="4">
        <v>78.72</v>
      </c>
      <c r="E13" s="4">
        <v>3.1389999999999998</v>
      </c>
      <c r="F13" s="4">
        <v>29.49</v>
      </c>
      <c r="G13" s="4">
        <v>2.7330000000000001</v>
      </c>
      <c r="H13" s="4">
        <v>8.68</v>
      </c>
      <c r="I13" s="4">
        <v>987.47</v>
      </c>
    </row>
    <row r="14" spans="1:10">
      <c r="A14" s="5">
        <v>41109</v>
      </c>
      <c r="B14" s="6">
        <v>0.63620370370370372</v>
      </c>
      <c r="C14" s="4">
        <v>94</v>
      </c>
      <c r="D14" s="4">
        <v>77.489999999999995</v>
      </c>
      <c r="E14" s="4">
        <v>3.2349999999999999</v>
      </c>
      <c r="F14" s="4">
        <v>29.49</v>
      </c>
      <c r="G14" s="4">
        <v>2.7330000000000001</v>
      </c>
      <c r="H14" s="4">
        <v>8.56</v>
      </c>
      <c r="I14" s="4">
        <v>984.21</v>
      </c>
    </row>
    <row r="15" spans="1:10">
      <c r="A15" s="5">
        <v>41109</v>
      </c>
      <c r="B15" s="6">
        <v>0.63624999999999998</v>
      </c>
      <c r="C15" s="4">
        <v>98</v>
      </c>
      <c r="D15" s="4">
        <v>77.349999999999994</v>
      </c>
      <c r="E15" s="4">
        <v>3.0089999999999999</v>
      </c>
      <c r="F15" s="4">
        <v>29.49</v>
      </c>
      <c r="G15" s="4">
        <v>2.7330000000000001</v>
      </c>
      <c r="H15" s="4">
        <v>8.5</v>
      </c>
      <c r="I15" s="4">
        <v>984.21</v>
      </c>
    </row>
    <row r="16" spans="1:10">
      <c r="A16" s="5">
        <v>41109</v>
      </c>
      <c r="B16" s="6">
        <v>0.63629629629629625</v>
      </c>
      <c r="C16" s="4">
        <v>102</v>
      </c>
      <c r="D16" s="4">
        <v>77.23</v>
      </c>
      <c r="E16" s="4">
        <v>2.9009999999999998</v>
      </c>
      <c r="F16" s="4">
        <v>29.49</v>
      </c>
      <c r="G16" s="4">
        <v>2.7330000000000001</v>
      </c>
      <c r="H16" s="4">
        <v>8.4499999999999993</v>
      </c>
      <c r="I16" s="4">
        <v>984.21</v>
      </c>
    </row>
    <row r="17" spans="1:9">
      <c r="A17" s="5">
        <v>41109</v>
      </c>
      <c r="B17" s="6">
        <v>0.63634259259259263</v>
      </c>
      <c r="C17" s="4">
        <v>106</v>
      </c>
      <c r="D17" s="4">
        <v>77.3</v>
      </c>
      <c r="E17" s="4">
        <v>3.3330000000000002</v>
      </c>
      <c r="F17" s="4">
        <v>29.49</v>
      </c>
      <c r="G17" s="4">
        <v>2.7330000000000001</v>
      </c>
      <c r="H17" s="4">
        <v>8.4499999999999993</v>
      </c>
      <c r="I17" s="4">
        <v>983.62</v>
      </c>
    </row>
    <row r="18" spans="1:9">
      <c r="A18" s="5">
        <v>41109</v>
      </c>
      <c r="B18" s="6">
        <v>0.63638888888888889</v>
      </c>
      <c r="C18" s="4">
        <v>110</v>
      </c>
      <c r="D18" s="4">
        <v>77.510000000000005</v>
      </c>
      <c r="E18" s="4">
        <v>3.4660000000000002</v>
      </c>
      <c r="F18" s="4">
        <v>29.49</v>
      </c>
      <c r="G18" s="4">
        <v>2.7330000000000001</v>
      </c>
      <c r="H18" s="4">
        <v>8.5</v>
      </c>
      <c r="I18" s="4">
        <v>971.69</v>
      </c>
    </row>
    <row r="19" spans="1:9">
      <c r="A19" s="5">
        <v>41109</v>
      </c>
      <c r="B19" s="6">
        <v>0.63643518518518516</v>
      </c>
      <c r="C19" s="4">
        <v>114</v>
      </c>
      <c r="D19" s="4">
        <v>77.39</v>
      </c>
      <c r="E19" s="4">
        <v>2.8330000000000002</v>
      </c>
      <c r="F19" s="4">
        <v>29.49</v>
      </c>
      <c r="G19" s="4">
        <v>2.7589999999999999</v>
      </c>
      <c r="H19" s="4">
        <v>8.48</v>
      </c>
      <c r="I19" s="4">
        <v>984.21</v>
      </c>
    </row>
    <row r="20" spans="1:9">
      <c r="A20" s="5">
        <v>41109</v>
      </c>
      <c r="B20" s="6">
        <v>0.63648148148148154</v>
      </c>
      <c r="C20" s="4">
        <v>118</v>
      </c>
      <c r="D20" s="4">
        <v>77.44</v>
      </c>
      <c r="E20" s="4">
        <v>3.194</v>
      </c>
      <c r="F20" s="4">
        <v>29.49</v>
      </c>
      <c r="G20" s="4">
        <v>2.7330000000000001</v>
      </c>
      <c r="H20" s="4">
        <v>8.48</v>
      </c>
      <c r="I20" s="4">
        <v>983.33</v>
      </c>
    </row>
    <row r="21" spans="1:9">
      <c r="A21" s="5">
        <v>41109</v>
      </c>
      <c r="B21" s="6">
        <v>0.6365277777777778</v>
      </c>
      <c r="C21" s="4">
        <v>122</v>
      </c>
      <c r="D21" s="4">
        <v>77.400000000000006</v>
      </c>
      <c r="E21" s="4">
        <v>3.22</v>
      </c>
      <c r="F21" s="4">
        <v>29.49</v>
      </c>
      <c r="G21" s="4">
        <v>2.7589999999999999</v>
      </c>
      <c r="H21" s="4">
        <v>8.48</v>
      </c>
      <c r="I21" s="4">
        <v>984.5</v>
      </c>
    </row>
    <row r="22" spans="1:9">
      <c r="A22" s="5">
        <v>41109</v>
      </c>
      <c r="B22" s="6">
        <v>0.63657407407407407</v>
      </c>
      <c r="C22" s="4">
        <v>126</v>
      </c>
      <c r="D22" s="4">
        <v>77.58</v>
      </c>
      <c r="E22" s="4">
        <v>1.6919999999999999</v>
      </c>
      <c r="F22" s="4">
        <v>29.49</v>
      </c>
      <c r="G22" s="4">
        <v>2.7330000000000001</v>
      </c>
      <c r="H22" s="4">
        <v>8.52</v>
      </c>
      <c r="I22" s="4">
        <v>986.57</v>
      </c>
    </row>
    <row r="23" spans="1:9">
      <c r="A23" s="5">
        <v>41109</v>
      </c>
      <c r="B23" s="6">
        <v>0.63662037037037034</v>
      </c>
      <c r="C23" s="4">
        <v>130</v>
      </c>
      <c r="D23" s="4">
        <v>77.790000000000006</v>
      </c>
      <c r="E23" s="4">
        <v>1.992</v>
      </c>
      <c r="F23" s="4">
        <v>29.49</v>
      </c>
      <c r="G23" s="4">
        <v>2.7330000000000001</v>
      </c>
      <c r="H23" s="4">
        <v>8.56</v>
      </c>
      <c r="I23" s="4">
        <v>986.28</v>
      </c>
    </row>
    <row r="24" spans="1:9">
      <c r="A24" s="5">
        <v>41109</v>
      </c>
      <c r="B24" s="6">
        <v>0.63665509259259256</v>
      </c>
      <c r="C24" s="4">
        <v>133</v>
      </c>
      <c r="D24" s="4">
        <v>78.599999999999994</v>
      </c>
      <c r="E24" s="4">
        <v>1.722</v>
      </c>
      <c r="F24" s="4">
        <v>29.49</v>
      </c>
      <c r="G24" s="4">
        <v>2.7589999999999999</v>
      </c>
      <c r="H24" s="4">
        <v>8.59</v>
      </c>
      <c r="I24" s="4">
        <v>990.14</v>
      </c>
    </row>
    <row r="25" spans="1:9">
      <c r="A25" s="5">
        <v>41109</v>
      </c>
      <c r="B25" s="6">
        <v>0.63670138888888894</v>
      </c>
      <c r="C25" s="4">
        <v>137</v>
      </c>
      <c r="D25" s="4">
        <v>78.010000000000005</v>
      </c>
      <c r="E25" s="4">
        <v>1.998</v>
      </c>
      <c r="F25" s="4">
        <v>29.49</v>
      </c>
      <c r="G25" s="4">
        <v>2.7330000000000001</v>
      </c>
      <c r="H25" s="4">
        <v>8.59</v>
      </c>
      <c r="I25" s="4">
        <v>987.46</v>
      </c>
    </row>
    <row r="26" spans="1:9">
      <c r="A26" s="5">
        <v>41109</v>
      </c>
      <c r="B26" s="6">
        <v>0.63674768518518521</v>
      </c>
      <c r="C26" s="4">
        <v>141</v>
      </c>
      <c r="D26" s="4">
        <v>78.11</v>
      </c>
      <c r="E26" s="4">
        <v>1.671</v>
      </c>
      <c r="F26" s="4">
        <v>29.49</v>
      </c>
      <c r="G26" s="4">
        <v>2.7330000000000001</v>
      </c>
      <c r="H26" s="4">
        <v>8.61</v>
      </c>
      <c r="I26" s="4">
        <v>993.74</v>
      </c>
    </row>
    <row r="27" spans="1:9">
      <c r="A27" s="5">
        <v>41109</v>
      </c>
      <c r="B27" s="6">
        <v>0.63679398148148147</v>
      </c>
      <c r="C27" s="4">
        <v>145</v>
      </c>
      <c r="D27" s="4">
        <v>78.23</v>
      </c>
      <c r="E27" s="4">
        <v>3.74</v>
      </c>
      <c r="F27" s="4">
        <v>29.49</v>
      </c>
      <c r="G27" s="4">
        <v>2.7330000000000001</v>
      </c>
      <c r="H27" s="4">
        <v>8.6199999999999992</v>
      </c>
      <c r="I27" s="4">
        <v>983.62</v>
      </c>
    </row>
    <row r="28" spans="1:9">
      <c r="A28" s="5">
        <v>41109</v>
      </c>
      <c r="B28" s="6">
        <v>0.63684027777777785</v>
      </c>
      <c r="C28" s="4">
        <v>149</v>
      </c>
      <c r="D28" s="4">
        <v>77.44</v>
      </c>
      <c r="E28" s="4">
        <v>3.5750000000000002</v>
      </c>
      <c r="F28" s="4">
        <v>29.49</v>
      </c>
      <c r="G28" s="4">
        <v>2.7330000000000001</v>
      </c>
      <c r="H28" s="4">
        <v>8.5500000000000007</v>
      </c>
      <c r="I28" s="4">
        <v>985.39</v>
      </c>
    </row>
    <row r="29" spans="1:9">
      <c r="A29" s="5">
        <v>41109</v>
      </c>
      <c r="B29" s="6">
        <v>0.63688657407407401</v>
      </c>
      <c r="C29" s="4">
        <v>153</v>
      </c>
      <c r="D29" s="4">
        <v>77.510000000000005</v>
      </c>
      <c r="E29" s="4">
        <v>3.597</v>
      </c>
      <c r="F29" s="4">
        <v>29.49</v>
      </c>
      <c r="G29" s="4">
        <v>2.7589999999999999</v>
      </c>
      <c r="H29" s="4">
        <v>8.52</v>
      </c>
      <c r="I29" s="4">
        <v>985.39</v>
      </c>
    </row>
    <row r="30" spans="1:9">
      <c r="A30" s="5">
        <v>41109</v>
      </c>
      <c r="B30" s="6">
        <v>0.63693287037037039</v>
      </c>
      <c r="C30" s="4">
        <v>157</v>
      </c>
      <c r="D30" s="4">
        <v>77.540000000000006</v>
      </c>
      <c r="E30" s="4">
        <v>3.1890000000000001</v>
      </c>
      <c r="F30" s="4">
        <v>29.49</v>
      </c>
      <c r="G30" s="4">
        <v>2.7589999999999999</v>
      </c>
      <c r="H30" s="4">
        <v>8.5</v>
      </c>
      <c r="I30" s="4">
        <v>985.68</v>
      </c>
    </row>
    <row r="31" spans="1:9">
      <c r="A31" s="5">
        <v>41109</v>
      </c>
      <c r="B31" s="6">
        <v>0.63697916666666665</v>
      </c>
      <c r="C31" s="4">
        <v>161</v>
      </c>
      <c r="D31" s="4">
        <v>77.39</v>
      </c>
      <c r="E31" s="4">
        <v>3.395</v>
      </c>
      <c r="F31" s="4">
        <v>29.49</v>
      </c>
      <c r="G31" s="4">
        <v>2.7330000000000001</v>
      </c>
      <c r="H31" s="4">
        <v>8.4700000000000006</v>
      </c>
      <c r="I31" s="4">
        <v>983.62</v>
      </c>
    </row>
    <row r="32" spans="1:9">
      <c r="A32" s="5">
        <v>41109</v>
      </c>
      <c r="B32" s="6">
        <v>0.63702546296296292</v>
      </c>
      <c r="C32" s="4">
        <v>165</v>
      </c>
      <c r="D32" s="4">
        <v>77.05</v>
      </c>
      <c r="E32" s="4">
        <v>2.12</v>
      </c>
      <c r="F32" s="4">
        <v>29.49</v>
      </c>
      <c r="G32" s="4">
        <v>2.7330000000000001</v>
      </c>
      <c r="H32" s="4">
        <v>8.4499999999999993</v>
      </c>
      <c r="I32" s="4">
        <v>989.24</v>
      </c>
    </row>
    <row r="33" spans="1:9">
      <c r="A33" s="5">
        <v>41109</v>
      </c>
      <c r="B33" s="6">
        <v>0.6370717592592593</v>
      </c>
      <c r="C33" s="4">
        <v>169</v>
      </c>
      <c r="D33" s="4">
        <v>78.319999999999993</v>
      </c>
      <c r="E33" s="4">
        <v>2.3119999999999998</v>
      </c>
      <c r="F33" s="4">
        <v>29.49</v>
      </c>
      <c r="G33" s="4">
        <v>2.7330000000000001</v>
      </c>
      <c r="H33" s="4">
        <v>8.51</v>
      </c>
      <c r="I33" s="4">
        <v>987.16</v>
      </c>
    </row>
    <row r="34" spans="1:9">
      <c r="A34" s="5">
        <v>41109</v>
      </c>
      <c r="B34" s="6">
        <v>0.63710648148148141</v>
      </c>
      <c r="C34" s="4">
        <v>172</v>
      </c>
      <c r="D34" s="4">
        <v>77.78</v>
      </c>
      <c r="E34" s="4">
        <v>2.7149999999999999</v>
      </c>
      <c r="F34" s="4">
        <v>29.49</v>
      </c>
      <c r="G34" s="4">
        <v>2.7330000000000001</v>
      </c>
      <c r="H34" s="4">
        <v>8.52</v>
      </c>
      <c r="I34" s="4">
        <v>982.73</v>
      </c>
    </row>
    <row r="35" spans="1:9">
      <c r="A35" s="5">
        <v>41109</v>
      </c>
      <c r="B35" s="6">
        <v>0.63715277777777779</v>
      </c>
      <c r="C35" s="4">
        <v>176</v>
      </c>
      <c r="D35" s="4">
        <v>77.3</v>
      </c>
      <c r="E35" s="4">
        <v>3.6160000000000001</v>
      </c>
      <c r="F35" s="4">
        <v>29.49</v>
      </c>
      <c r="G35" s="4">
        <v>2.7330000000000001</v>
      </c>
      <c r="H35" s="4">
        <v>8.49</v>
      </c>
      <c r="I35" s="4">
        <v>981.85</v>
      </c>
    </row>
    <row r="36" spans="1:9">
      <c r="A36" s="5">
        <v>41109</v>
      </c>
      <c r="B36" s="6">
        <v>0.63719907407407406</v>
      </c>
      <c r="C36" s="4">
        <v>180</v>
      </c>
      <c r="D36" s="4">
        <v>77.930000000000007</v>
      </c>
      <c r="E36" s="4">
        <v>2.5369999999999999</v>
      </c>
      <c r="F36" s="4">
        <v>29.49</v>
      </c>
      <c r="G36" s="4">
        <v>2.7330000000000001</v>
      </c>
      <c r="H36" s="4">
        <v>8.48</v>
      </c>
      <c r="I36" s="4">
        <v>983.91</v>
      </c>
    </row>
    <row r="37" spans="1:9">
      <c r="A37" s="5">
        <v>41109</v>
      </c>
      <c r="B37" s="6">
        <v>0.63724537037037032</v>
      </c>
      <c r="C37" s="4">
        <v>184</v>
      </c>
      <c r="D37" s="4">
        <v>77.239999999999995</v>
      </c>
      <c r="E37" s="4">
        <v>2.8420000000000001</v>
      </c>
      <c r="F37" s="4">
        <v>29.49</v>
      </c>
      <c r="G37" s="4">
        <v>2.7330000000000001</v>
      </c>
      <c r="H37" s="4">
        <v>8.4600000000000009</v>
      </c>
      <c r="I37" s="4">
        <v>981.56</v>
      </c>
    </row>
    <row r="38" spans="1:9">
      <c r="A38" s="5">
        <v>41109</v>
      </c>
      <c r="B38" s="6">
        <v>0.6372916666666667</v>
      </c>
      <c r="C38" s="4">
        <v>188</v>
      </c>
      <c r="D38" s="4">
        <v>77</v>
      </c>
      <c r="E38" s="4">
        <v>3.3109999999999999</v>
      </c>
      <c r="F38" s="4">
        <v>29.49</v>
      </c>
      <c r="G38" s="4">
        <v>2.7330000000000001</v>
      </c>
      <c r="H38" s="4">
        <v>8.4</v>
      </c>
      <c r="I38" s="4">
        <v>981.56</v>
      </c>
    </row>
    <row r="39" spans="1:9">
      <c r="A39" s="5">
        <v>41109</v>
      </c>
      <c r="B39" s="6">
        <v>0.63733796296296297</v>
      </c>
      <c r="C39" s="4">
        <v>192</v>
      </c>
      <c r="D39" s="4">
        <v>76.83</v>
      </c>
      <c r="E39" s="4">
        <v>3.335</v>
      </c>
      <c r="F39" s="4">
        <v>29.49</v>
      </c>
      <c r="G39" s="4">
        <v>2.7330000000000001</v>
      </c>
      <c r="H39" s="4">
        <v>8.35</v>
      </c>
      <c r="I39" s="4">
        <v>980.68</v>
      </c>
    </row>
    <row r="40" spans="1:9">
      <c r="A40" s="5">
        <v>41109</v>
      </c>
      <c r="B40" s="6">
        <v>0.63738425925925923</v>
      </c>
      <c r="C40" s="4">
        <v>196</v>
      </c>
      <c r="D40" s="4">
        <v>76.77</v>
      </c>
      <c r="E40" s="4">
        <v>3.5779999999999998</v>
      </c>
      <c r="F40" s="4">
        <v>29.49</v>
      </c>
      <c r="G40" s="4">
        <v>2.7330000000000001</v>
      </c>
      <c r="H40" s="4">
        <v>8.32</v>
      </c>
      <c r="I40" s="4">
        <v>980.68</v>
      </c>
    </row>
    <row r="41" spans="1:9">
      <c r="A41" s="5">
        <v>41109</v>
      </c>
      <c r="B41" s="6">
        <v>0.63743055555555561</v>
      </c>
      <c r="C41" s="4">
        <v>200</v>
      </c>
      <c r="D41" s="4">
        <v>76.77</v>
      </c>
      <c r="E41" s="4">
        <v>3.5880000000000001</v>
      </c>
      <c r="F41" s="4">
        <v>29.49</v>
      </c>
      <c r="G41" s="4">
        <v>2.7330000000000001</v>
      </c>
      <c r="H41" s="4">
        <v>8.27</v>
      </c>
      <c r="I41" s="4">
        <v>979.51</v>
      </c>
    </row>
    <row r="42" spans="1:9">
      <c r="A42" s="5">
        <v>41109</v>
      </c>
      <c r="B42" s="6">
        <v>0.63747685185185188</v>
      </c>
      <c r="C42" s="4">
        <v>204</v>
      </c>
      <c r="D42" s="4">
        <v>76.52</v>
      </c>
      <c r="E42" s="4">
        <v>3.581</v>
      </c>
      <c r="F42" s="4">
        <v>29.49</v>
      </c>
      <c r="G42" s="4">
        <v>2.7330000000000001</v>
      </c>
      <c r="H42" s="4">
        <v>8.2100000000000009</v>
      </c>
      <c r="I42" s="4">
        <v>980.39</v>
      </c>
    </row>
    <row r="43" spans="1:9">
      <c r="A43" s="5">
        <v>41109</v>
      </c>
      <c r="B43" s="6">
        <v>0.63752314814814814</v>
      </c>
      <c r="C43" s="4">
        <v>208</v>
      </c>
      <c r="D43" s="4">
        <v>76.680000000000007</v>
      </c>
      <c r="E43" s="4">
        <v>3.5739999999999998</v>
      </c>
      <c r="F43" s="4">
        <v>29.49</v>
      </c>
      <c r="G43" s="4">
        <v>2.7330000000000001</v>
      </c>
      <c r="H43" s="4">
        <v>8.09</v>
      </c>
      <c r="I43" s="4">
        <v>980.09</v>
      </c>
    </row>
  </sheetData>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dimension ref="A1:J45"/>
  <sheetViews>
    <sheetView zoomScale="70" zoomScaleNormal="70" workbookViewId="0">
      <selection activeCell="D2" sqref="D2:J3"/>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5" width="11.7109375" style="4" bestFit="1" customWidth="1"/>
    <col min="6" max="6" width="19.28515625" style="4" customWidth="1"/>
    <col min="7" max="8" width="11.7109375" style="4" bestFit="1" customWidth="1"/>
    <col min="9" max="9" width="18.7109375" style="4" customWidth="1"/>
    <col min="10" max="16384" width="9.140625" style="4"/>
  </cols>
  <sheetData>
    <row r="1" spans="1:10">
      <c r="A1" s="4" t="s">
        <v>101</v>
      </c>
      <c r="C1" s="4" t="s">
        <v>183</v>
      </c>
    </row>
    <row r="2" spans="1:10" ht="42" customHeight="1">
      <c r="D2" s="9" t="s">
        <v>228</v>
      </c>
      <c r="E2" s="9" t="s">
        <v>229</v>
      </c>
      <c r="F2" s="9" t="s">
        <v>230</v>
      </c>
      <c r="G2" s="9" t="s">
        <v>242</v>
      </c>
      <c r="H2" s="9" t="s">
        <v>243</v>
      </c>
      <c r="I2" s="9" t="s">
        <v>231</v>
      </c>
      <c r="J2" s="9" t="s">
        <v>232</v>
      </c>
    </row>
    <row r="3" spans="1:10">
      <c r="A3" s="4" t="s">
        <v>103</v>
      </c>
      <c r="B3" s="5">
        <v>41109</v>
      </c>
      <c r="C3" s="6">
        <v>0.6297800925925926</v>
      </c>
      <c r="D3" s="10">
        <f>MAX(D10:D45)-MIN(D10:D45)</f>
        <v>2.9400000000000119</v>
      </c>
      <c r="E3" s="10">
        <f>MAX(E10:E45)-MIN(E10:E45)</f>
        <v>5.4670000000000005</v>
      </c>
      <c r="F3" s="10">
        <f>MAX(I10:I45)-MIN(I10:I45)</f>
        <v>44.389999999999986</v>
      </c>
      <c r="G3" s="4">
        <f>MAX(D10:D45)</f>
        <v>80.680000000000007</v>
      </c>
      <c r="H3" s="4">
        <f>MIN(D10:D45)</f>
        <v>77.739999999999995</v>
      </c>
      <c r="I3" s="13"/>
      <c r="J3" s="4" t="s">
        <v>301</v>
      </c>
    </row>
    <row r="4" spans="1:10">
      <c r="A4" s="4" t="s">
        <v>104</v>
      </c>
      <c r="B4" s="5">
        <v>41109</v>
      </c>
      <c r="C4" s="6">
        <v>0.6297800925925926</v>
      </c>
    </row>
    <row r="5" spans="1:10">
      <c r="B5" s="5"/>
      <c r="C5" s="6"/>
    </row>
    <row r="6" spans="1:10">
      <c r="B6" s="5"/>
      <c r="C6" s="6"/>
    </row>
    <row r="7" spans="1:10">
      <c r="D7" s="4" t="s">
        <v>121</v>
      </c>
      <c r="E7" s="4" t="s">
        <v>108</v>
      </c>
      <c r="F7" s="4" t="s">
        <v>122</v>
      </c>
      <c r="G7" s="4" t="s">
        <v>123</v>
      </c>
      <c r="H7" s="4" t="s">
        <v>124</v>
      </c>
      <c r="I7" s="4" t="s">
        <v>125</v>
      </c>
    </row>
    <row r="8" spans="1:10">
      <c r="A8" s="4" t="s">
        <v>126</v>
      </c>
      <c r="B8" s="4" t="s">
        <v>127</v>
      </c>
      <c r="C8" s="4" t="s">
        <v>128</v>
      </c>
      <c r="D8" s="4" t="s">
        <v>129</v>
      </c>
      <c r="E8" s="4" t="s">
        <v>130</v>
      </c>
      <c r="F8" s="4" t="s">
        <v>131</v>
      </c>
      <c r="G8" s="4" t="s">
        <v>132</v>
      </c>
      <c r="H8" s="4" t="s">
        <v>124</v>
      </c>
      <c r="I8" s="4" t="s">
        <v>133</v>
      </c>
    </row>
    <row r="9" spans="1:10">
      <c r="A9" s="4" t="s">
        <v>134</v>
      </c>
      <c r="B9" s="4" t="s">
        <v>134</v>
      </c>
      <c r="C9" s="4" t="s">
        <v>135</v>
      </c>
      <c r="D9" s="4" t="s">
        <v>136</v>
      </c>
      <c r="E9" s="4" t="s">
        <v>136</v>
      </c>
      <c r="F9" s="4" t="s">
        <v>136</v>
      </c>
      <c r="G9" s="4" t="s">
        <v>136</v>
      </c>
      <c r="H9" s="4" t="s">
        <v>136</v>
      </c>
      <c r="I9" s="4" t="s">
        <v>136</v>
      </c>
    </row>
    <row r="10" spans="1:10">
      <c r="A10" s="5">
        <v>41109</v>
      </c>
      <c r="B10" s="6">
        <v>0.63011574074074073</v>
      </c>
      <c r="C10" s="4">
        <v>29</v>
      </c>
      <c r="D10" s="4">
        <v>80.150000000000006</v>
      </c>
      <c r="E10" s="4">
        <v>0.27800000000000002</v>
      </c>
      <c r="F10" s="4">
        <v>29.49</v>
      </c>
      <c r="G10" s="4">
        <v>2.7330000000000001</v>
      </c>
      <c r="H10" s="4">
        <v>8.6300000000000008</v>
      </c>
      <c r="I10" s="4">
        <v>996.45</v>
      </c>
    </row>
    <row r="11" spans="1:10">
      <c r="A11" s="5">
        <v>41109</v>
      </c>
      <c r="B11" s="6">
        <v>0.63016203703703699</v>
      </c>
      <c r="C11" s="4">
        <v>33</v>
      </c>
      <c r="D11" s="4">
        <v>80.27</v>
      </c>
      <c r="E11" s="4">
        <v>0.373</v>
      </c>
      <c r="F11" s="4">
        <v>29.49</v>
      </c>
      <c r="G11" s="4">
        <v>2.7589999999999999</v>
      </c>
      <c r="H11" s="4">
        <v>8.64</v>
      </c>
      <c r="I11" s="4">
        <v>998.27</v>
      </c>
    </row>
    <row r="12" spans="1:10">
      <c r="A12" s="5">
        <v>41109</v>
      </c>
      <c r="B12" s="6">
        <v>0.63020833333333337</v>
      </c>
      <c r="C12" s="4">
        <v>37</v>
      </c>
      <c r="D12" s="4">
        <v>80.25</v>
      </c>
      <c r="E12" s="4">
        <v>0.33700000000000002</v>
      </c>
      <c r="F12" s="4">
        <v>29.49</v>
      </c>
      <c r="G12" s="4">
        <v>2.7330000000000001</v>
      </c>
      <c r="H12" s="4">
        <v>8.64</v>
      </c>
      <c r="I12" s="4">
        <v>998.57</v>
      </c>
    </row>
    <row r="13" spans="1:10">
      <c r="A13" s="5">
        <v>41109</v>
      </c>
      <c r="B13" s="6">
        <v>0.63025462962962964</v>
      </c>
      <c r="C13" s="4">
        <v>41</v>
      </c>
      <c r="D13" s="4">
        <v>80.38</v>
      </c>
      <c r="E13" s="4">
        <v>0.37</v>
      </c>
      <c r="F13" s="4">
        <v>29.49</v>
      </c>
      <c r="G13" s="4">
        <v>2.7330000000000001</v>
      </c>
      <c r="H13" s="4">
        <v>8.64</v>
      </c>
      <c r="I13" s="4">
        <v>998.88</v>
      </c>
    </row>
    <row r="14" spans="1:10">
      <c r="A14" s="5">
        <v>41109</v>
      </c>
      <c r="B14" s="6">
        <v>0.6303009259259259</v>
      </c>
      <c r="C14" s="4">
        <v>45</v>
      </c>
      <c r="D14" s="4">
        <v>80.38</v>
      </c>
      <c r="E14" s="4">
        <v>0.33900000000000002</v>
      </c>
      <c r="F14" s="4">
        <v>29.49</v>
      </c>
      <c r="G14" s="4">
        <v>2.7330000000000001</v>
      </c>
      <c r="H14" s="4">
        <v>8.64</v>
      </c>
      <c r="I14" s="4">
        <v>998.88</v>
      </c>
    </row>
    <row r="15" spans="1:10">
      <c r="A15" s="5">
        <v>41109</v>
      </c>
      <c r="B15" s="6">
        <v>0.63034722222222228</v>
      </c>
      <c r="C15" s="4">
        <v>49</v>
      </c>
      <c r="D15" s="4">
        <v>80.2</v>
      </c>
      <c r="E15" s="4">
        <v>0.39300000000000002</v>
      </c>
      <c r="F15" s="4">
        <v>29.49</v>
      </c>
      <c r="G15" s="4">
        <v>2.7330000000000001</v>
      </c>
      <c r="H15" s="4">
        <v>8.64</v>
      </c>
      <c r="I15" s="4">
        <v>998.57</v>
      </c>
    </row>
    <row r="16" spans="1:10">
      <c r="A16" s="5">
        <v>41109</v>
      </c>
      <c r="B16" s="6">
        <v>0.63039351851851855</v>
      </c>
      <c r="C16" s="4">
        <v>53</v>
      </c>
      <c r="D16" s="4">
        <v>80.27</v>
      </c>
      <c r="E16" s="4">
        <v>0.317</v>
      </c>
      <c r="F16" s="4">
        <v>29.49</v>
      </c>
      <c r="G16" s="4">
        <v>2.7330000000000001</v>
      </c>
      <c r="H16" s="4">
        <v>8.65</v>
      </c>
      <c r="I16" s="4">
        <v>996.75</v>
      </c>
    </row>
    <row r="17" spans="1:9">
      <c r="A17" s="5">
        <v>41109</v>
      </c>
      <c r="B17" s="6">
        <v>0.63043981481481481</v>
      </c>
      <c r="C17" s="4">
        <v>57</v>
      </c>
      <c r="D17" s="4">
        <v>79.67</v>
      </c>
      <c r="E17" s="4">
        <v>2.2389999999999999</v>
      </c>
      <c r="F17" s="4">
        <v>29.49</v>
      </c>
      <c r="G17" s="4">
        <v>2.7330000000000001</v>
      </c>
      <c r="H17" s="4">
        <v>8.61</v>
      </c>
      <c r="I17" s="4">
        <v>992.54</v>
      </c>
    </row>
    <row r="18" spans="1:9">
      <c r="A18" s="5">
        <v>41109</v>
      </c>
      <c r="B18" s="6">
        <v>0.63048611111111108</v>
      </c>
      <c r="C18" s="4">
        <v>61</v>
      </c>
      <c r="D18" s="4">
        <v>79.540000000000006</v>
      </c>
      <c r="E18" s="4">
        <v>3.0350000000000001</v>
      </c>
      <c r="F18" s="4">
        <v>29.49</v>
      </c>
      <c r="G18" s="4">
        <v>2.7330000000000001</v>
      </c>
      <c r="H18" s="4">
        <v>8.58</v>
      </c>
      <c r="I18" s="4">
        <v>991.94</v>
      </c>
    </row>
    <row r="19" spans="1:9">
      <c r="A19" s="5">
        <v>41109</v>
      </c>
      <c r="B19" s="6">
        <v>0.63052083333333331</v>
      </c>
      <c r="C19" s="4">
        <v>64</v>
      </c>
      <c r="D19" s="4">
        <v>78.540000000000006</v>
      </c>
      <c r="E19" s="4">
        <v>4.5679999999999996</v>
      </c>
      <c r="F19" s="4">
        <v>29.49</v>
      </c>
      <c r="G19" s="4">
        <v>2.7330000000000001</v>
      </c>
      <c r="H19" s="4">
        <v>8.51</v>
      </c>
      <c r="I19" s="4">
        <v>987.46</v>
      </c>
    </row>
    <row r="20" spans="1:9">
      <c r="A20" s="5">
        <v>41109</v>
      </c>
      <c r="B20" s="6">
        <v>0.63056712962962969</v>
      </c>
      <c r="C20" s="4">
        <v>68</v>
      </c>
      <c r="D20" s="4">
        <v>78.23</v>
      </c>
      <c r="E20" s="4">
        <v>4.9930000000000003</v>
      </c>
      <c r="F20" s="4">
        <v>29.49</v>
      </c>
      <c r="G20" s="4">
        <v>2.7069999999999999</v>
      </c>
      <c r="H20" s="4">
        <v>8.43</v>
      </c>
      <c r="I20" s="4">
        <v>986.57</v>
      </c>
    </row>
    <row r="21" spans="1:9">
      <c r="A21" s="5">
        <v>41109</v>
      </c>
      <c r="B21" s="6">
        <v>0.63061342592592595</v>
      </c>
      <c r="C21" s="4">
        <v>72</v>
      </c>
      <c r="D21" s="4">
        <v>77.959999999999994</v>
      </c>
      <c r="E21" s="4">
        <v>5.024</v>
      </c>
      <c r="F21" s="4">
        <v>29.49</v>
      </c>
      <c r="G21" s="4">
        <v>2.7069999999999999</v>
      </c>
      <c r="H21" s="4">
        <v>8.33</v>
      </c>
      <c r="I21" s="4">
        <v>987.46</v>
      </c>
    </row>
    <row r="22" spans="1:9">
      <c r="A22" s="5">
        <v>41109</v>
      </c>
      <c r="B22" s="6">
        <v>0.63065972222222222</v>
      </c>
      <c r="C22" s="4">
        <v>76</v>
      </c>
      <c r="D22" s="4">
        <v>77.97</v>
      </c>
      <c r="E22" s="4">
        <v>5.04</v>
      </c>
      <c r="F22" s="4">
        <v>29.49</v>
      </c>
      <c r="G22" s="4">
        <v>2.7069999999999999</v>
      </c>
      <c r="H22" s="4">
        <v>8.24</v>
      </c>
      <c r="I22" s="4">
        <v>988.35</v>
      </c>
    </row>
    <row r="23" spans="1:9">
      <c r="A23" s="5">
        <v>41109</v>
      </c>
      <c r="B23" s="6">
        <v>0.63070601851851849</v>
      </c>
      <c r="C23" s="4">
        <v>80</v>
      </c>
      <c r="D23" s="4">
        <v>77.930000000000007</v>
      </c>
      <c r="E23" s="4">
        <v>5.0869999999999997</v>
      </c>
      <c r="F23" s="4">
        <v>29.49</v>
      </c>
      <c r="G23" s="4">
        <v>2.7330000000000001</v>
      </c>
      <c r="H23" s="4">
        <v>8.0399999999999991</v>
      </c>
      <c r="I23" s="4">
        <v>985.68</v>
      </c>
    </row>
    <row r="24" spans="1:9">
      <c r="A24" s="5">
        <v>41109</v>
      </c>
      <c r="B24" s="6">
        <v>0.63075231481481475</v>
      </c>
      <c r="C24" s="4">
        <v>84</v>
      </c>
      <c r="D24" s="4">
        <v>77.930000000000007</v>
      </c>
      <c r="E24" s="4">
        <v>5.15</v>
      </c>
      <c r="F24" s="4">
        <v>29.49</v>
      </c>
      <c r="G24" s="4">
        <v>2.7330000000000001</v>
      </c>
      <c r="H24" s="4">
        <v>7.93</v>
      </c>
      <c r="I24" s="4">
        <v>988.95</v>
      </c>
    </row>
    <row r="25" spans="1:9">
      <c r="A25" s="5">
        <v>41109</v>
      </c>
      <c r="B25" s="6">
        <v>0.63079861111111113</v>
      </c>
      <c r="C25" s="4">
        <v>88</v>
      </c>
      <c r="D25" s="4">
        <v>77.94</v>
      </c>
      <c r="E25" s="4">
        <v>5.2119999999999997</v>
      </c>
      <c r="F25" s="4">
        <v>29.49</v>
      </c>
      <c r="G25" s="4">
        <v>2.7330000000000001</v>
      </c>
      <c r="H25" s="4">
        <v>7.87</v>
      </c>
      <c r="I25" s="4">
        <v>986.87</v>
      </c>
    </row>
    <row r="26" spans="1:9">
      <c r="A26" s="5">
        <v>41109</v>
      </c>
      <c r="B26" s="6">
        <v>0.6308449074074074</v>
      </c>
      <c r="C26" s="4">
        <v>92</v>
      </c>
      <c r="D26" s="4">
        <v>77.930000000000007</v>
      </c>
      <c r="E26" s="4">
        <v>5.2389999999999999</v>
      </c>
      <c r="F26" s="4">
        <v>29.49</v>
      </c>
      <c r="G26" s="4">
        <v>2.7330000000000001</v>
      </c>
      <c r="H26" s="4">
        <v>7.82</v>
      </c>
      <c r="I26" s="4">
        <v>987.76</v>
      </c>
    </row>
    <row r="27" spans="1:9">
      <c r="A27" s="5">
        <v>41109</v>
      </c>
      <c r="B27" s="6">
        <v>0.63089120370370366</v>
      </c>
      <c r="C27" s="4">
        <v>96</v>
      </c>
      <c r="D27" s="4">
        <v>77.95</v>
      </c>
      <c r="E27" s="4">
        <v>5.266</v>
      </c>
      <c r="F27" s="4">
        <v>29.49</v>
      </c>
      <c r="G27" s="4">
        <v>2.7330000000000001</v>
      </c>
      <c r="H27" s="4">
        <v>7.8</v>
      </c>
      <c r="I27" s="4">
        <v>987.76</v>
      </c>
    </row>
    <row r="28" spans="1:9">
      <c r="A28" s="5">
        <v>41109</v>
      </c>
      <c r="B28" s="6">
        <v>0.63093750000000004</v>
      </c>
      <c r="C28" s="4">
        <v>100</v>
      </c>
      <c r="D28" s="4">
        <v>77.959999999999994</v>
      </c>
      <c r="E28" s="4">
        <v>5.2750000000000004</v>
      </c>
      <c r="F28" s="4">
        <v>29.49</v>
      </c>
      <c r="G28" s="4">
        <v>2.7330000000000001</v>
      </c>
      <c r="H28" s="4">
        <v>7.78</v>
      </c>
      <c r="I28" s="4">
        <v>987.76</v>
      </c>
    </row>
    <row r="29" spans="1:9">
      <c r="A29" s="5">
        <v>41109</v>
      </c>
      <c r="B29" s="6">
        <v>0.63098379629629631</v>
      </c>
      <c r="C29" s="4">
        <v>104</v>
      </c>
      <c r="D29" s="4">
        <v>77.97</v>
      </c>
      <c r="E29" s="4">
        <v>5.266</v>
      </c>
      <c r="F29" s="4">
        <v>29.49</v>
      </c>
      <c r="G29" s="4">
        <v>2.7589999999999999</v>
      </c>
      <c r="H29" s="4">
        <v>7.76</v>
      </c>
      <c r="I29" s="4">
        <v>989.24</v>
      </c>
    </row>
    <row r="30" spans="1:9">
      <c r="A30" s="5">
        <v>41109</v>
      </c>
      <c r="B30" s="6">
        <v>0.63101851851851853</v>
      </c>
      <c r="C30" s="4">
        <v>107</v>
      </c>
      <c r="D30" s="4">
        <v>77.94</v>
      </c>
      <c r="E30" s="4">
        <v>5.3559999999999999</v>
      </c>
      <c r="F30" s="4">
        <v>29.49</v>
      </c>
      <c r="G30" s="4">
        <v>2.7330000000000001</v>
      </c>
      <c r="H30" s="4">
        <v>7.74</v>
      </c>
      <c r="I30" s="4">
        <v>961.16</v>
      </c>
    </row>
    <row r="31" spans="1:9">
      <c r="A31" s="5">
        <v>41109</v>
      </c>
      <c r="B31" s="6">
        <v>0.6310648148148148</v>
      </c>
      <c r="C31" s="4">
        <v>111</v>
      </c>
      <c r="D31" s="4">
        <v>77.95</v>
      </c>
      <c r="E31" s="4">
        <v>5.7450000000000001</v>
      </c>
      <c r="F31" s="4">
        <v>29.49</v>
      </c>
      <c r="G31" s="4">
        <v>2.7330000000000001</v>
      </c>
      <c r="H31" s="4">
        <v>7.73</v>
      </c>
      <c r="I31" s="4">
        <v>957.52</v>
      </c>
    </row>
    <row r="32" spans="1:9">
      <c r="A32" s="5">
        <v>41109</v>
      </c>
      <c r="B32" s="6">
        <v>0.63111111111111107</v>
      </c>
      <c r="C32" s="4">
        <v>115</v>
      </c>
      <c r="D32" s="4">
        <v>77.95</v>
      </c>
      <c r="E32" s="4">
        <v>5.4180000000000001</v>
      </c>
      <c r="F32" s="4">
        <v>29.49</v>
      </c>
      <c r="G32" s="4">
        <v>2.7330000000000001</v>
      </c>
      <c r="H32" s="4">
        <v>7.72</v>
      </c>
      <c r="I32" s="4">
        <v>984.79</v>
      </c>
    </row>
    <row r="33" spans="1:9">
      <c r="A33" s="5">
        <v>41109</v>
      </c>
      <c r="B33" s="6">
        <v>0.63138888888888889</v>
      </c>
      <c r="C33" s="4">
        <v>139</v>
      </c>
      <c r="D33" s="4">
        <v>80.680000000000007</v>
      </c>
      <c r="E33" s="4">
        <v>0.374</v>
      </c>
      <c r="F33" s="4">
        <v>29.49</v>
      </c>
      <c r="G33" s="4">
        <v>2.7330000000000001</v>
      </c>
      <c r="H33" s="4">
        <v>8.5500000000000007</v>
      </c>
      <c r="I33" s="4">
        <v>1001.91</v>
      </c>
    </row>
    <row r="34" spans="1:9">
      <c r="A34" s="5">
        <v>41109</v>
      </c>
      <c r="B34" s="6">
        <v>0.63143518518518515</v>
      </c>
      <c r="C34" s="4">
        <v>143</v>
      </c>
      <c r="D34" s="4">
        <v>80.260000000000005</v>
      </c>
      <c r="E34" s="4">
        <v>2.2370000000000001</v>
      </c>
      <c r="F34" s="4">
        <v>29.49</v>
      </c>
      <c r="G34" s="4">
        <v>2.7330000000000001</v>
      </c>
      <c r="H34" s="4">
        <v>8.57</v>
      </c>
      <c r="I34" s="4">
        <v>995.24</v>
      </c>
    </row>
    <row r="35" spans="1:9">
      <c r="A35" s="5">
        <v>41109</v>
      </c>
      <c r="B35" s="6">
        <v>0.63146990740740738</v>
      </c>
      <c r="C35" s="4">
        <v>146</v>
      </c>
      <c r="D35" s="4">
        <v>79.17</v>
      </c>
      <c r="E35" s="4">
        <v>3.3359999999999999</v>
      </c>
      <c r="F35" s="4">
        <v>29.49</v>
      </c>
      <c r="G35" s="4">
        <v>2.7330000000000001</v>
      </c>
      <c r="H35" s="4">
        <v>8.5399999999999991</v>
      </c>
      <c r="I35" s="4">
        <v>990.13</v>
      </c>
    </row>
    <row r="36" spans="1:9">
      <c r="A36" s="5">
        <v>41109</v>
      </c>
      <c r="B36" s="6">
        <v>0.63151620370370376</v>
      </c>
      <c r="C36" s="4">
        <v>150</v>
      </c>
      <c r="D36" s="4">
        <v>79.069999999999993</v>
      </c>
      <c r="E36" s="4">
        <v>3.69</v>
      </c>
      <c r="F36" s="4">
        <v>29.49</v>
      </c>
      <c r="G36" s="4">
        <v>2.7330000000000001</v>
      </c>
      <c r="H36" s="4">
        <v>8.51</v>
      </c>
      <c r="I36" s="4">
        <v>989.84</v>
      </c>
    </row>
    <row r="37" spans="1:9">
      <c r="A37" s="5">
        <v>41109</v>
      </c>
      <c r="B37" s="6">
        <v>0.63156250000000003</v>
      </c>
      <c r="C37" s="4">
        <v>154</v>
      </c>
      <c r="D37" s="4">
        <v>78.73</v>
      </c>
      <c r="E37" s="4">
        <v>4.5199999999999996</v>
      </c>
      <c r="F37" s="4">
        <v>29.49</v>
      </c>
      <c r="G37" s="4">
        <v>2.7330000000000001</v>
      </c>
      <c r="H37" s="4">
        <v>8.48</v>
      </c>
      <c r="I37" s="4">
        <v>987.46</v>
      </c>
    </row>
    <row r="38" spans="1:9">
      <c r="A38" s="5">
        <v>41109</v>
      </c>
      <c r="B38" s="6">
        <v>0.63160879629629629</v>
      </c>
      <c r="C38" s="4">
        <v>158</v>
      </c>
      <c r="D38" s="4">
        <v>78.22</v>
      </c>
      <c r="E38" s="4">
        <v>5.3369999999999997</v>
      </c>
      <c r="F38" s="4">
        <v>29.49</v>
      </c>
      <c r="G38" s="4">
        <v>2.7330000000000001</v>
      </c>
      <c r="H38" s="4">
        <v>8.4499999999999993</v>
      </c>
      <c r="I38" s="4">
        <v>987.16</v>
      </c>
    </row>
    <row r="39" spans="1:9">
      <c r="A39" s="5">
        <v>41109</v>
      </c>
      <c r="B39" s="6">
        <v>0.63165509259259256</v>
      </c>
      <c r="C39" s="4">
        <v>162</v>
      </c>
      <c r="D39" s="4">
        <v>78.180000000000007</v>
      </c>
      <c r="E39" s="4">
        <v>5.51</v>
      </c>
      <c r="F39" s="4">
        <v>29.49</v>
      </c>
      <c r="G39" s="4">
        <v>2.7330000000000001</v>
      </c>
      <c r="H39" s="4">
        <v>8.4</v>
      </c>
      <c r="I39" s="4">
        <v>983.91</v>
      </c>
    </row>
    <row r="40" spans="1:9">
      <c r="A40" s="5">
        <v>41109</v>
      </c>
      <c r="B40" s="6">
        <v>0.63170138888888883</v>
      </c>
      <c r="C40" s="4">
        <v>166</v>
      </c>
      <c r="D40" s="4">
        <v>77.900000000000006</v>
      </c>
      <c r="E40" s="4">
        <v>5.2869999999999999</v>
      </c>
      <c r="F40" s="4">
        <v>29.49</v>
      </c>
      <c r="G40" s="4">
        <v>2.7330000000000001</v>
      </c>
      <c r="H40" s="4">
        <v>8.24</v>
      </c>
      <c r="I40" s="4">
        <v>983.61</v>
      </c>
    </row>
    <row r="41" spans="1:9">
      <c r="A41" s="5">
        <v>41109</v>
      </c>
      <c r="B41" s="6">
        <v>0.6317476851851852</v>
      </c>
      <c r="C41" s="4">
        <v>170</v>
      </c>
      <c r="D41" s="4">
        <v>77.739999999999995</v>
      </c>
      <c r="E41" s="4">
        <v>5.399</v>
      </c>
      <c r="F41" s="4">
        <v>29.49</v>
      </c>
      <c r="G41" s="4">
        <v>2.7330000000000001</v>
      </c>
      <c r="H41" s="4">
        <v>8.18</v>
      </c>
      <c r="I41" s="4">
        <v>984.5</v>
      </c>
    </row>
    <row r="42" spans="1:9">
      <c r="A42" s="5">
        <v>41109</v>
      </c>
      <c r="B42" s="6">
        <v>0.63179398148148147</v>
      </c>
      <c r="C42" s="4">
        <v>174</v>
      </c>
      <c r="D42" s="4">
        <v>78.09</v>
      </c>
      <c r="E42" s="4">
        <v>5.2460000000000004</v>
      </c>
      <c r="F42" s="4">
        <v>29.49</v>
      </c>
      <c r="G42" s="4">
        <v>2.7330000000000001</v>
      </c>
      <c r="H42" s="4">
        <v>8.17</v>
      </c>
      <c r="I42" s="4">
        <v>986.57</v>
      </c>
    </row>
    <row r="43" spans="1:9">
      <c r="A43" s="5">
        <v>41109</v>
      </c>
      <c r="B43" s="6">
        <v>0.63184027777777774</v>
      </c>
      <c r="C43" s="4">
        <v>178</v>
      </c>
      <c r="D43" s="4">
        <v>78.099999999999994</v>
      </c>
      <c r="E43" s="4">
        <v>5.242</v>
      </c>
      <c r="F43" s="4">
        <v>29.49</v>
      </c>
      <c r="G43" s="4">
        <v>2.7330000000000001</v>
      </c>
      <c r="H43" s="4">
        <v>8.16</v>
      </c>
      <c r="I43" s="4">
        <v>986.27</v>
      </c>
    </row>
    <row r="44" spans="1:9">
      <c r="A44" s="5">
        <v>41109</v>
      </c>
      <c r="B44" s="6">
        <v>0.63188657407407411</v>
      </c>
      <c r="C44" s="4">
        <v>182</v>
      </c>
      <c r="D44" s="4">
        <v>78.09</v>
      </c>
      <c r="E44" s="4">
        <v>5.1029999999999998</v>
      </c>
      <c r="F44" s="4">
        <v>29.49</v>
      </c>
      <c r="G44" s="4">
        <v>2.7589999999999999</v>
      </c>
      <c r="H44" s="4">
        <v>8.17</v>
      </c>
      <c r="I44" s="4">
        <v>985.97</v>
      </c>
    </row>
    <row r="45" spans="1:9">
      <c r="A45" s="5">
        <v>41109</v>
      </c>
      <c r="B45" s="6">
        <v>0.63192129629629623</v>
      </c>
      <c r="C45" s="4">
        <v>185</v>
      </c>
      <c r="D45" s="4">
        <v>77.989999999999995</v>
      </c>
      <c r="E45" s="4">
        <v>5.2130000000000001</v>
      </c>
      <c r="F45" s="4">
        <v>29.49</v>
      </c>
      <c r="G45" s="4">
        <v>2.7330000000000001</v>
      </c>
      <c r="H45" s="4">
        <v>8.15</v>
      </c>
      <c r="I45" s="4">
        <v>985.09</v>
      </c>
    </row>
  </sheetData>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dimension ref="A1:J49"/>
  <sheetViews>
    <sheetView topLeftCell="A2" zoomScale="70" zoomScaleNormal="70" workbookViewId="0">
      <selection activeCell="H6" sqref="H6"/>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5" width="11.7109375" style="4" bestFit="1" customWidth="1"/>
    <col min="6" max="6" width="18.28515625" style="4" customWidth="1"/>
    <col min="7" max="8" width="11.7109375" style="4" bestFit="1" customWidth="1"/>
    <col min="9" max="9" width="20.7109375" style="4" customWidth="1"/>
    <col min="10" max="16384" width="9.140625" style="4"/>
  </cols>
  <sheetData>
    <row r="1" spans="1:10">
      <c r="A1" s="4" t="s">
        <v>101</v>
      </c>
      <c r="C1" s="4" t="s">
        <v>185</v>
      </c>
    </row>
    <row r="2" spans="1:10" ht="36" customHeight="1">
      <c r="D2" s="9" t="s">
        <v>228</v>
      </c>
      <c r="E2" s="9" t="s">
        <v>229</v>
      </c>
      <c r="F2" s="9" t="s">
        <v>230</v>
      </c>
      <c r="G2" s="9" t="s">
        <v>242</v>
      </c>
      <c r="H2" s="9" t="s">
        <v>243</v>
      </c>
      <c r="I2" s="9" t="s">
        <v>231</v>
      </c>
      <c r="J2" s="9" t="s">
        <v>232</v>
      </c>
    </row>
    <row r="3" spans="1:10">
      <c r="A3" s="4" t="s">
        <v>103</v>
      </c>
      <c r="B3" s="5">
        <v>41109</v>
      </c>
      <c r="C3" s="6">
        <v>0.62204861111111109</v>
      </c>
      <c r="D3" s="10">
        <f>MAX(D10:D29, D32:D48)-MIN(D10:D29, D32:D48)</f>
        <v>4.769999999999996</v>
      </c>
      <c r="E3" s="10">
        <f>MAX(E10:E29, E32:E48)-MIN(E10:E29, E32:E48)</f>
        <v>7.2629999999999999</v>
      </c>
      <c r="F3" s="10">
        <f>MAX(I10:I29, I32:I48)-MIN(I10:I29, I32:I48)</f>
        <v>30.579999999999927</v>
      </c>
      <c r="G3" s="4">
        <f>MAX(D10:D29, D32:D48)</f>
        <v>81.53</v>
      </c>
      <c r="H3" s="4">
        <f>MIN(D10:D29, D32:D48)</f>
        <v>76.760000000000005</v>
      </c>
      <c r="I3" s="13"/>
      <c r="J3" s="4" t="s">
        <v>302</v>
      </c>
    </row>
    <row r="4" spans="1:10">
      <c r="A4" s="4" t="s">
        <v>104</v>
      </c>
      <c r="B4" s="5">
        <v>41109</v>
      </c>
      <c r="C4" s="6">
        <v>0.62204861111111109</v>
      </c>
      <c r="J4" s="4" t="s">
        <v>304</v>
      </c>
    </row>
    <row r="5" spans="1:10">
      <c r="B5" s="5"/>
      <c r="C5" s="6"/>
    </row>
    <row r="6" spans="1:10">
      <c r="B6" s="5"/>
      <c r="C6" s="6"/>
    </row>
    <row r="7" spans="1:10">
      <c r="D7" s="4" t="s">
        <v>121</v>
      </c>
      <c r="E7" s="4" t="s">
        <v>108</v>
      </c>
      <c r="F7" s="4" t="s">
        <v>122</v>
      </c>
      <c r="G7" s="4" t="s">
        <v>123</v>
      </c>
      <c r="H7" s="4" t="s">
        <v>124</v>
      </c>
      <c r="I7" s="4" t="s">
        <v>125</v>
      </c>
    </row>
    <row r="8" spans="1:10">
      <c r="A8" s="4" t="s">
        <v>126</v>
      </c>
      <c r="B8" s="4" t="s">
        <v>127</v>
      </c>
      <c r="C8" s="4" t="s">
        <v>128</v>
      </c>
      <c r="D8" s="4" t="s">
        <v>129</v>
      </c>
      <c r="E8" s="4" t="s">
        <v>130</v>
      </c>
      <c r="F8" s="4" t="s">
        <v>131</v>
      </c>
      <c r="G8" s="4" t="s">
        <v>132</v>
      </c>
      <c r="H8" s="4" t="s">
        <v>124</v>
      </c>
      <c r="I8" s="4" t="s">
        <v>133</v>
      </c>
    </row>
    <row r="9" spans="1:10">
      <c r="A9" s="4" t="s">
        <v>134</v>
      </c>
      <c r="B9" s="4" t="s">
        <v>134</v>
      </c>
      <c r="C9" s="4" t="s">
        <v>135</v>
      </c>
      <c r="D9" s="4" t="s">
        <v>136</v>
      </c>
      <c r="E9" s="4" t="s">
        <v>136</v>
      </c>
      <c r="F9" s="4" t="s">
        <v>136</v>
      </c>
      <c r="G9" s="4" t="s">
        <v>136</v>
      </c>
      <c r="H9" s="4" t="s">
        <v>136</v>
      </c>
      <c r="I9" s="4" t="s">
        <v>136</v>
      </c>
    </row>
    <row r="10" spans="1:10">
      <c r="A10" s="5">
        <v>41109</v>
      </c>
      <c r="B10" s="6">
        <v>0.62221064814814808</v>
      </c>
      <c r="C10" s="4">
        <v>14</v>
      </c>
      <c r="D10" s="4">
        <v>79.78</v>
      </c>
      <c r="E10" s="4">
        <v>0.32100000000000001</v>
      </c>
      <c r="F10" s="4">
        <v>29.49</v>
      </c>
      <c r="G10" s="4">
        <v>2.7069999999999999</v>
      </c>
      <c r="H10" s="4">
        <v>8.66</v>
      </c>
      <c r="I10" s="4">
        <v>988.86</v>
      </c>
    </row>
    <row r="11" spans="1:10">
      <c r="A11" s="5">
        <v>41109</v>
      </c>
      <c r="B11" s="6">
        <v>0.62225694444444446</v>
      </c>
      <c r="C11" s="4">
        <v>18</v>
      </c>
      <c r="D11" s="4">
        <v>81.53</v>
      </c>
      <c r="E11" s="4">
        <v>0.38300000000000001</v>
      </c>
      <c r="F11" s="4">
        <v>29.49</v>
      </c>
      <c r="G11" s="4">
        <v>2.7069999999999999</v>
      </c>
      <c r="H11" s="4">
        <v>8.75</v>
      </c>
      <c r="I11" s="4">
        <v>993.65</v>
      </c>
    </row>
    <row r="12" spans="1:10">
      <c r="A12" s="5">
        <v>41109</v>
      </c>
      <c r="B12" s="6">
        <v>0.62230324074074073</v>
      </c>
      <c r="C12" s="4">
        <v>22</v>
      </c>
      <c r="D12" s="4">
        <v>81.16</v>
      </c>
      <c r="E12" s="4">
        <v>0.40600000000000003</v>
      </c>
      <c r="F12" s="4">
        <v>29.49</v>
      </c>
      <c r="G12" s="4">
        <v>2.7330000000000001</v>
      </c>
      <c r="H12" s="4">
        <v>8.76</v>
      </c>
      <c r="I12" s="4">
        <v>986.19</v>
      </c>
    </row>
    <row r="13" spans="1:10">
      <c r="A13" s="5">
        <v>41109</v>
      </c>
      <c r="B13" s="6">
        <v>0.62234953703703699</v>
      </c>
      <c r="C13" s="4">
        <v>26</v>
      </c>
      <c r="D13" s="4">
        <v>80.260000000000005</v>
      </c>
      <c r="E13" s="4">
        <v>1.7869999999999999</v>
      </c>
      <c r="F13" s="4">
        <v>29.49</v>
      </c>
      <c r="G13" s="4">
        <v>2.7069999999999999</v>
      </c>
      <c r="H13" s="4">
        <v>8.73</v>
      </c>
      <c r="I13" s="4">
        <v>977.97</v>
      </c>
    </row>
    <row r="14" spans="1:10">
      <c r="A14" s="5">
        <v>41109</v>
      </c>
      <c r="B14" s="6">
        <v>0.62239583333333337</v>
      </c>
      <c r="C14" s="4">
        <v>30</v>
      </c>
      <c r="D14" s="4">
        <v>79.040000000000006</v>
      </c>
      <c r="E14" s="4">
        <v>1.722</v>
      </c>
      <c r="F14" s="4">
        <v>29.49</v>
      </c>
      <c r="G14" s="4">
        <v>2.7330000000000001</v>
      </c>
      <c r="H14" s="4">
        <v>8.68</v>
      </c>
      <c r="I14" s="4">
        <v>976.52</v>
      </c>
    </row>
    <row r="15" spans="1:10">
      <c r="A15" s="5">
        <v>41109</v>
      </c>
      <c r="B15" s="6">
        <v>0.62244212962962964</v>
      </c>
      <c r="C15" s="4">
        <v>34</v>
      </c>
      <c r="D15" s="4">
        <v>78.75</v>
      </c>
      <c r="E15" s="4">
        <v>3.03</v>
      </c>
      <c r="F15" s="4">
        <v>29.49</v>
      </c>
      <c r="G15" s="4">
        <v>2.7069999999999999</v>
      </c>
      <c r="H15" s="4">
        <v>8.64</v>
      </c>
      <c r="I15" s="4">
        <v>975.36</v>
      </c>
    </row>
    <row r="16" spans="1:10">
      <c r="A16" s="5">
        <v>41109</v>
      </c>
      <c r="B16" s="6">
        <v>0.6224884259259259</v>
      </c>
      <c r="C16" s="4">
        <v>38</v>
      </c>
      <c r="D16" s="4">
        <v>78.58</v>
      </c>
      <c r="E16" s="4">
        <v>4.4950000000000001</v>
      </c>
      <c r="F16" s="4">
        <v>29.49</v>
      </c>
      <c r="G16" s="4">
        <v>2.7069999999999999</v>
      </c>
      <c r="H16" s="4">
        <v>8.61</v>
      </c>
      <c r="I16" s="4">
        <v>968.17</v>
      </c>
    </row>
    <row r="17" spans="1:9">
      <c r="A17" s="5">
        <v>41109</v>
      </c>
      <c r="B17" s="6">
        <v>0.62253472222222228</v>
      </c>
      <c r="C17" s="4">
        <v>42</v>
      </c>
      <c r="D17" s="4">
        <v>77.599999999999994</v>
      </c>
      <c r="E17" s="4">
        <v>5.7489999999999997</v>
      </c>
      <c r="F17" s="4">
        <v>29.49</v>
      </c>
      <c r="G17" s="4">
        <v>2.7069999999999999</v>
      </c>
      <c r="H17" s="4">
        <v>8.5399999999999991</v>
      </c>
      <c r="I17" s="4">
        <v>965.9</v>
      </c>
    </row>
    <row r="18" spans="1:9">
      <c r="A18" s="5">
        <v>41109</v>
      </c>
      <c r="B18" s="6">
        <v>0.6225694444444444</v>
      </c>
      <c r="C18" s="4">
        <v>45</v>
      </c>
      <c r="D18" s="4">
        <v>77.14</v>
      </c>
      <c r="E18" s="4">
        <v>6.2629999999999999</v>
      </c>
      <c r="F18" s="4">
        <v>29.49</v>
      </c>
      <c r="G18" s="4">
        <v>2.7330000000000001</v>
      </c>
      <c r="H18" s="4">
        <v>8.4499999999999993</v>
      </c>
      <c r="I18" s="4">
        <v>965.33</v>
      </c>
    </row>
    <row r="19" spans="1:9">
      <c r="A19" s="5">
        <v>41109</v>
      </c>
      <c r="B19" s="6">
        <v>0.62261574074074078</v>
      </c>
      <c r="C19" s="4">
        <v>49</v>
      </c>
      <c r="D19" s="4">
        <v>77.06</v>
      </c>
      <c r="E19" s="4">
        <v>6.2629999999999999</v>
      </c>
      <c r="F19" s="4">
        <v>29.49</v>
      </c>
      <c r="G19" s="4">
        <v>2.7330000000000001</v>
      </c>
      <c r="H19" s="4">
        <v>8.39</v>
      </c>
      <c r="I19" s="4">
        <v>965.61</v>
      </c>
    </row>
    <row r="20" spans="1:9">
      <c r="A20" s="5">
        <v>41109</v>
      </c>
      <c r="B20" s="6">
        <v>0.62266203703703704</v>
      </c>
      <c r="C20" s="4">
        <v>53</v>
      </c>
      <c r="D20" s="4">
        <v>76.989999999999995</v>
      </c>
      <c r="E20" s="4">
        <v>6.3810000000000002</v>
      </c>
      <c r="F20" s="4">
        <v>29.49</v>
      </c>
      <c r="G20" s="4">
        <v>2.7069999999999999</v>
      </c>
      <c r="H20" s="4">
        <v>8.31</v>
      </c>
      <c r="I20" s="4">
        <v>966.46</v>
      </c>
    </row>
    <row r="21" spans="1:9">
      <c r="A21" s="5">
        <v>41109</v>
      </c>
      <c r="B21" s="6">
        <v>0.62270833333333331</v>
      </c>
      <c r="C21" s="4">
        <v>57</v>
      </c>
      <c r="D21" s="4">
        <v>76.94</v>
      </c>
      <c r="E21" s="4">
        <v>6.43</v>
      </c>
      <c r="F21" s="4">
        <v>29.49</v>
      </c>
      <c r="G21" s="4">
        <v>2.7069999999999999</v>
      </c>
      <c r="H21" s="4">
        <v>8.1</v>
      </c>
      <c r="I21" s="4">
        <v>965.61</v>
      </c>
    </row>
    <row r="22" spans="1:9">
      <c r="A22" s="5">
        <v>41109</v>
      </c>
      <c r="B22" s="6">
        <v>0.62275462962962969</v>
      </c>
      <c r="C22" s="4">
        <v>61</v>
      </c>
      <c r="D22" s="4">
        <v>76.91</v>
      </c>
      <c r="E22" s="4">
        <v>6.4409999999999998</v>
      </c>
      <c r="F22" s="4">
        <v>29.49</v>
      </c>
      <c r="G22" s="4">
        <v>2.7069999999999999</v>
      </c>
      <c r="H22" s="4">
        <v>7.98</v>
      </c>
      <c r="I22" s="4">
        <v>969.32</v>
      </c>
    </row>
    <row r="23" spans="1:9">
      <c r="A23" s="5">
        <v>41109</v>
      </c>
      <c r="B23" s="6">
        <v>0.62280092592592595</v>
      </c>
      <c r="C23" s="4">
        <v>65</v>
      </c>
      <c r="D23" s="4">
        <v>76.959999999999994</v>
      </c>
      <c r="E23" s="4">
        <v>6.5179999999999998</v>
      </c>
      <c r="F23" s="4">
        <v>29.49</v>
      </c>
      <c r="G23" s="4">
        <v>2.7069999999999999</v>
      </c>
      <c r="H23" s="4">
        <v>7.9</v>
      </c>
      <c r="I23" s="4">
        <v>966.18</v>
      </c>
    </row>
    <row r="24" spans="1:9">
      <c r="A24" s="5">
        <v>41109</v>
      </c>
      <c r="B24" s="6">
        <v>0.62284722222222222</v>
      </c>
      <c r="C24" s="4">
        <v>69</v>
      </c>
      <c r="D24" s="4">
        <v>76.959999999999994</v>
      </c>
      <c r="E24" s="4">
        <v>6.508</v>
      </c>
      <c r="F24" s="4">
        <v>29.49</v>
      </c>
      <c r="G24" s="4">
        <v>2.7069999999999999</v>
      </c>
      <c r="H24" s="4">
        <v>7.85</v>
      </c>
      <c r="I24" s="4">
        <v>967.32</v>
      </c>
    </row>
    <row r="25" spans="1:9">
      <c r="A25" s="5">
        <v>41109</v>
      </c>
      <c r="B25" s="6">
        <v>0.62289351851851849</v>
      </c>
      <c r="C25" s="4">
        <v>73</v>
      </c>
      <c r="D25" s="4">
        <v>76.959999999999994</v>
      </c>
      <c r="E25" s="4">
        <v>6.5960000000000001</v>
      </c>
      <c r="F25" s="4">
        <v>29.49</v>
      </c>
      <c r="G25" s="4">
        <v>2.7330000000000001</v>
      </c>
      <c r="H25" s="4">
        <v>7.8</v>
      </c>
      <c r="I25" s="4">
        <v>963.91</v>
      </c>
    </row>
    <row r="26" spans="1:9">
      <c r="A26" s="5">
        <v>41109</v>
      </c>
      <c r="B26" s="6">
        <v>0.62293981481481475</v>
      </c>
      <c r="C26" s="4">
        <v>77</v>
      </c>
      <c r="D26" s="4">
        <v>76.95</v>
      </c>
      <c r="E26" s="4">
        <v>6.6</v>
      </c>
      <c r="F26" s="4">
        <v>29.49</v>
      </c>
      <c r="G26" s="4">
        <v>2.7330000000000001</v>
      </c>
      <c r="H26" s="4">
        <v>7.78</v>
      </c>
      <c r="I26" s="4">
        <v>963.91</v>
      </c>
    </row>
    <row r="27" spans="1:9">
      <c r="A27" s="5">
        <v>41109</v>
      </c>
      <c r="B27" s="6">
        <v>0.62298611111111113</v>
      </c>
      <c r="C27" s="4">
        <v>81</v>
      </c>
      <c r="D27" s="4">
        <v>76.94</v>
      </c>
      <c r="E27" s="4">
        <v>6.6340000000000003</v>
      </c>
      <c r="F27" s="4">
        <v>29.49</v>
      </c>
      <c r="G27" s="4">
        <v>2.7069999999999999</v>
      </c>
      <c r="H27" s="4">
        <v>7.75</v>
      </c>
      <c r="I27" s="4">
        <v>963.07</v>
      </c>
    </row>
    <row r="28" spans="1:9">
      <c r="A28" s="5">
        <v>41109</v>
      </c>
      <c r="B28" s="6">
        <v>0.62302083333333336</v>
      </c>
      <c r="C28" s="4">
        <v>84</v>
      </c>
      <c r="D28" s="4">
        <v>76.97</v>
      </c>
      <c r="E28" s="4">
        <v>6.6319999999999997</v>
      </c>
      <c r="F28" s="4">
        <v>29.49</v>
      </c>
      <c r="G28" s="4">
        <v>2.7330000000000001</v>
      </c>
      <c r="H28" s="4">
        <v>7.74</v>
      </c>
      <c r="I28" s="4">
        <v>968.18</v>
      </c>
    </row>
    <row r="29" spans="1:9">
      <c r="A29" s="5">
        <v>41109</v>
      </c>
      <c r="B29" s="6">
        <v>0.62306712962962962</v>
      </c>
      <c r="C29" s="4">
        <v>88</v>
      </c>
      <c r="D29" s="4">
        <v>77</v>
      </c>
      <c r="E29" s="4">
        <v>6.6289999999999996</v>
      </c>
      <c r="F29" s="4">
        <v>29.49</v>
      </c>
      <c r="G29" s="4">
        <v>2.7330000000000001</v>
      </c>
      <c r="H29" s="4">
        <v>7.73</v>
      </c>
      <c r="I29" s="4">
        <v>966.47</v>
      </c>
    </row>
    <row r="30" spans="1:9">
      <c r="A30" s="11">
        <v>41109</v>
      </c>
      <c r="B30" s="12">
        <v>0.62329861111111107</v>
      </c>
      <c r="C30" s="13">
        <v>108</v>
      </c>
      <c r="D30" s="13">
        <v>79.790000000000006</v>
      </c>
      <c r="E30" s="13">
        <v>-2.9000000000000001E-2</v>
      </c>
      <c r="F30" s="13">
        <v>29.49</v>
      </c>
      <c r="G30" s="13">
        <v>2.7330000000000001</v>
      </c>
      <c r="H30" s="13">
        <v>8.6199999999999992</v>
      </c>
      <c r="I30" s="13">
        <v>1.56</v>
      </c>
    </row>
    <row r="31" spans="1:9">
      <c r="A31" s="11">
        <v>41109</v>
      </c>
      <c r="B31" s="12">
        <v>0.62334490740740744</v>
      </c>
      <c r="C31" s="13">
        <v>112</v>
      </c>
      <c r="D31" s="13">
        <v>78.12</v>
      </c>
      <c r="E31" s="13">
        <v>-1.7000000000000001E-2</v>
      </c>
      <c r="F31" s="13">
        <v>29.49</v>
      </c>
      <c r="G31" s="13">
        <v>2.7069999999999999</v>
      </c>
      <c r="H31" s="13">
        <v>8.6300000000000008</v>
      </c>
      <c r="I31" s="13">
        <v>1.29</v>
      </c>
    </row>
    <row r="32" spans="1:9">
      <c r="A32" s="5">
        <v>41109</v>
      </c>
      <c r="B32" s="6">
        <v>0.62339120370370371</v>
      </c>
      <c r="C32" s="4">
        <v>116</v>
      </c>
      <c r="D32" s="4">
        <v>80.3</v>
      </c>
      <c r="E32" s="4">
        <v>0.33</v>
      </c>
      <c r="F32" s="4">
        <v>29.49</v>
      </c>
      <c r="G32" s="4">
        <v>2.7330000000000001</v>
      </c>
      <c r="H32" s="4">
        <v>8.67</v>
      </c>
      <c r="I32" s="4">
        <v>984.13</v>
      </c>
    </row>
    <row r="33" spans="1:9">
      <c r="A33" s="5">
        <v>41109</v>
      </c>
      <c r="B33" s="6">
        <v>0.62343749999999998</v>
      </c>
      <c r="C33" s="4">
        <v>120</v>
      </c>
      <c r="D33" s="4">
        <v>80.150000000000006</v>
      </c>
      <c r="E33" s="4">
        <v>0.49299999999999999</v>
      </c>
      <c r="F33" s="4">
        <v>29.49</v>
      </c>
      <c r="G33" s="4">
        <v>2.7330000000000001</v>
      </c>
      <c r="H33" s="4">
        <v>8.68</v>
      </c>
      <c r="I33" s="4">
        <v>982.96</v>
      </c>
    </row>
    <row r="34" spans="1:9">
      <c r="A34" s="5">
        <v>41109</v>
      </c>
      <c r="B34" s="6">
        <v>0.62348379629629636</v>
      </c>
      <c r="C34" s="4">
        <v>124</v>
      </c>
      <c r="D34" s="4">
        <v>79.83</v>
      </c>
      <c r="E34" s="4">
        <v>1.407</v>
      </c>
      <c r="F34" s="4">
        <v>29.49</v>
      </c>
      <c r="G34" s="4">
        <v>2.7330000000000001</v>
      </c>
      <c r="H34" s="4">
        <v>8.68</v>
      </c>
      <c r="I34" s="4">
        <v>980.9</v>
      </c>
    </row>
    <row r="35" spans="1:9">
      <c r="A35" s="5">
        <v>41109</v>
      </c>
      <c r="B35" s="6">
        <v>0.62351851851851847</v>
      </c>
      <c r="C35" s="4">
        <v>127</v>
      </c>
      <c r="D35" s="4">
        <v>79.19</v>
      </c>
      <c r="E35" s="4">
        <v>2.105</v>
      </c>
      <c r="F35" s="4">
        <v>29.49</v>
      </c>
      <c r="G35" s="4">
        <v>2.7330000000000001</v>
      </c>
      <c r="H35" s="4">
        <v>8.65</v>
      </c>
      <c r="I35" s="4">
        <v>977.4</v>
      </c>
    </row>
    <row r="36" spans="1:9">
      <c r="A36" s="5">
        <v>41109</v>
      </c>
      <c r="B36" s="6">
        <v>0.62356481481481485</v>
      </c>
      <c r="C36" s="4">
        <v>131</v>
      </c>
      <c r="D36" s="4">
        <v>79.09</v>
      </c>
      <c r="E36" s="4">
        <v>2.9740000000000002</v>
      </c>
      <c r="F36" s="4">
        <v>29.49</v>
      </c>
      <c r="G36" s="4">
        <v>2.7330000000000001</v>
      </c>
      <c r="H36" s="4">
        <v>8.6300000000000008</v>
      </c>
      <c r="I36" s="4">
        <v>977.69</v>
      </c>
    </row>
    <row r="37" spans="1:9">
      <c r="A37" s="5">
        <v>41109</v>
      </c>
      <c r="B37" s="6">
        <v>0.62361111111111112</v>
      </c>
      <c r="C37" s="4">
        <v>135</v>
      </c>
      <c r="D37" s="4">
        <v>78.56</v>
      </c>
      <c r="E37" s="4">
        <v>5.1820000000000004</v>
      </c>
      <c r="F37" s="4">
        <v>29.49</v>
      </c>
      <c r="G37" s="4">
        <v>2.7330000000000001</v>
      </c>
      <c r="H37" s="4">
        <v>8.59</v>
      </c>
      <c r="I37" s="4">
        <v>967.9</v>
      </c>
    </row>
    <row r="38" spans="1:9">
      <c r="A38" s="5">
        <v>41109</v>
      </c>
      <c r="B38" s="6">
        <v>0.62365740740740738</v>
      </c>
      <c r="C38" s="4">
        <v>139</v>
      </c>
      <c r="D38" s="4">
        <v>77.14</v>
      </c>
      <c r="E38" s="4">
        <v>7.2779999999999996</v>
      </c>
      <c r="F38" s="4">
        <v>29.49</v>
      </c>
      <c r="G38" s="4">
        <v>2.7330000000000001</v>
      </c>
      <c r="H38" s="4">
        <v>8.48</v>
      </c>
      <c r="I38" s="4">
        <v>965.34</v>
      </c>
    </row>
    <row r="39" spans="1:9">
      <c r="A39" s="5">
        <v>41109</v>
      </c>
      <c r="B39" s="6">
        <v>0.62370370370370376</v>
      </c>
      <c r="C39" s="4">
        <v>143</v>
      </c>
      <c r="D39" s="4">
        <v>76.900000000000006</v>
      </c>
      <c r="E39" s="4">
        <v>7.3540000000000001</v>
      </c>
      <c r="F39" s="4">
        <v>29.49</v>
      </c>
      <c r="G39" s="4">
        <v>2.7330000000000001</v>
      </c>
      <c r="H39" s="4">
        <v>8.4</v>
      </c>
      <c r="I39" s="4">
        <v>964.49</v>
      </c>
    </row>
    <row r="40" spans="1:9">
      <c r="A40" s="5">
        <v>41109</v>
      </c>
      <c r="B40" s="6">
        <v>0.62375000000000003</v>
      </c>
      <c r="C40" s="4">
        <v>147</v>
      </c>
      <c r="D40" s="4">
        <v>76.89</v>
      </c>
      <c r="E40" s="4">
        <v>7.4390000000000001</v>
      </c>
      <c r="F40" s="4">
        <v>29.49</v>
      </c>
      <c r="G40" s="4">
        <v>2.7330000000000001</v>
      </c>
      <c r="H40" s="4">
        <v>8.35</v>
      </c>
      <c r="I40" s="4">
        <v>964.77</v>
      </c>
    </row>
    <row r="41" spans="1:9">
      <c r="A41" s="5">
        <v>41109</v>
      </c>
      <c r="B41" s="6">
        <v>0.62379629629629629</v>
      </c>
      <c r="C41" s="4">
        <v>151</v>
      </c>
      <c r="D41" s="4">
        <v>76.77</v>
      </c>
      <c r="E41" s="4">
        <v>7.4790000000000001</v>
      </c>
      <c r="F41" s="4">
        <v>29.49</v>
      </c>
      <c r="G41" s="4">
        <v>2.7330000000000001</v>
      </c>
      <c r="H41" s="4">
        <v>8.1199999999999992</v>
      </c>
      <c r="I41" s="4">
        <v>965.91</v>
      </c>
    </row>
    <row r="42" spans="1:9">
      <c r="A42" s="5">
        <v>41109</v>
      </c>
      <c r="B42" s="6">
        <v>0.62384259259259256</v>
      </c>
      <c r="C42" s="4">
        <v>155</v>
      </c>
      <c r="D42" s="4">
        <v>76.77</v>
      </c>
      <c r="E42" s="4">
        <v>7.5170000000000003</v>
      </c>
      <c r="F42" s="4">
        <v>29.49</v>
      </c>
      <c r="G42" s="4">
        <v>2.7330000000000001</v>
      </c>
      <c r="H42" s="4">
        <v>8</v>
      </c>
      <c r="I42" s="4">
        <v>965.34</v>
      </c>
    </row>
    <row r="43" spans="1:9">
      <c r="A43" s="5">
        <v>41109</v>
      </c>
      <c r="B43" s="6">
        <v>0.62388888888888883</v>
      </c>
      <c r="C43" s="4">
        <v>159</v>
      </c>
      <c r="D43" s="4">
        <v>76.760000000000005</v>
      </c>
      <c r="E43" s="4">
        <v>7.569</v>
      </c>
      <c r="F43" s="4">
        <v>29.49</v>
      </c>
      <c r="G43" s="4">
        <v>2.7330000000000001</v>
      </c>
      <c r="H43" s="4">
        <v>7.97</v>
      </c>
      <c r="I43" s="4">
        <v>968.19</v>
      </c>
    </row>
    <row r="44" spans="1:9">
      <c r="A44" s="5">
        <v>41109</v>
      </c>
      <c r="B44" s="6">
        <v>0.6239351851851852</v>
      </c>
      <c r="C44" s="4">
        <v>163</v>
      </c>
      <c r="D44" s="4">
        <v>76.8</v>
      </c>
      <c r="E44" s="4">
        <v>7.5529999999999999</v>
      </c>
      <c r="F44" s="4">
        <v>29.49</v>
      </c>
      <c r="G44" s="4">
        <v>2.7330000000000001</v>
      </c>
      <c r="H44" s="4">
        <v>7.93</v>
      </c>
      <c r="I44" s="4">
        <v>966.48</v>
      </c>
    </row>
    <row r="45" spans="1:9">
      <c r="A45" s="5">
        <v>41109</v>
      </c>
      <c r="B45" s="6">
        <v>0.62398148148148147</v>
      </c>
      <c r="C45" s="4">
        <v>167</v>
      </c>
      <c r="D45" s="4">
        <v>76.8</v>
      </c>
      <c r="E45" s="4">
        <v>7.5529999999999999</v>
      </c>
      <c r="F45" s="4">
        <v>29.49</v>
      </c>
      <c r="G45" s="4">
        <v>2.7330000000000001</v>
      </c>
      <c r="H45" s="4">
        <v>7.88</v>
      </c>
      <c r="I45" s="4">
        <v>967.9</v>
      </c>
    </row>
    <row r="46" spans="1:9">
      <c r="A46" s="5">
        <v>41109</v>
      </c>
      <c r="B46" s="6">
        <v>0.6240162037037037</v>
      </c>
      <c r="C46" s="4">
        <v>170</v>
      </c>
      <c r="D46" s="4">
        <v>76.81</v>
      </c>
      <c r="E46" s="4">
        <v>7.5839999999999996</v>
      </c>
      <c r="F46" s="4">
        <v>29.49</v>
      </c>
      <c r="G46" s="4">
        <v>2.7330000000000001</v>
      </c>
      <c r="H46" s="4">
        <v>7.83</v>
      </c>
      <c r="I46" s="4">
        <v>969.05</v>
      </c>
    </row>
    <row r="47" spans="1:9">
      <c r="A47" s="5">
        <v>41109</v>
      </c>
      <c r="B47" s="6">
        <v>0.62406249999999996</v>
      </c>
      <c r="C47" s="4">
        <v>174</v>
      </c>
      <c r="D47" s="4">
        <v>76.87</v>
      </c>
      <c r="E47" s="4">
        <v>7.4630000000000001</v>
      </c>
      <c r="F47" s="4">
        <v>29.49</v>
      </c>
      <c r="G47" s="4">
        <v>2.7330000000000001</v>
      </c>
      <c r="H47" s="4">
        <v>8.08</v>
      </c>
      <c r="I47" s="4">
        <v>963.36</v>
      </c>
    </row>
    <row r="48" spans="1:9">
      <c r="A48" s="5">
        <v>41109</v>
      </c>
      <c r="B48" s="6">
        <v>0.62410879629629623</v>
      </c>
      <c r="C48" s="4">
        <v>178</v>
      </c>
      <c r="D48" s="4">
        <v>77.72</v>
      </c>
      <c r="E48" s="4">
        <v>2.831</v>
      </c>
      <c r="F48" s="4">
        <v>29.49</v>
      </c>
      <c r="G48" s="4">
        <v>2.7330000000000001</v>
      </c>
      <c r="H48" s="4">
        <v>8.3000000000000007</v>
      </c>
      <c r="I48" s="4">
        <v>973.36</v>
      </c>
    </row>
    <row r="49" spans="1:9">
      <c r="A49" s="11">
        <v>41109</v>
      </c>
      <c r="B49" s="12">
        <v>0.62415509259259261</v>
      </c>
      <c r="C49" s="13">
        <v>182</v>
      </c>
      <c r="D49" s="13">
        <v>77.849999999999994</v>
      </c>
      <c r="E49" s="13">
        <v>-0.09</v>
      </c>
      <c r="F49" s="13">
        <v>29.49</v>
      </c>
      <c r="G49" s="13">
        <v>2.7330000000000001</v>
      </c>
      <c r="H49" s="13">
        <v>8.4700000000000006</v>
      </c>
      <c r="I49" s="13">
        <v>1.29</v>
      </c>
    </row>
  </sheetData>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dimension ref="A1:J31"/>
  <sheetViews>
    <sheetView zoomScale="80" zoomScaleNormal="80" workbookViewId="0">
      <selection activeCell="D2" sqref="D2:J3"/>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5" width="11.7109375" style="4" bestFit="1" customWidth="1"/>
    <col min="6" max="6" width="20.42578125" style="4" customWidth="1"/>
    <col min="7" max="8" width="11.7109375" style="4" bestFit="1" customWidth="1"/>
    <col min="9" max="9" width="18.28515625" style="4" customWidth="1"/>
    <col min="10" max="16384" width="9.140625" style="4"/>
  </cols>
  <sheetData>
    <row r="1" spans="1:10">
      <c r="A1" s="4" t="s">
        <v>101</v>
      </c>
      <c r="C1" s="4" t="s">
        <v>184</v>
      </c>
    </row>
    <row r="2" spans="1:10" ht="33" customHeight="1">
      <c r="D2" s="9" t="s">
        <v>228</v>
      </c>
      <c r="E2" s="9" t="s">
        <v>229</v>
      </c>
      <c r="F2" s="9" t="s">
        <v>230</v>
      </c>
      <c r="G2" s="9" t="s">
        <v>242</v>
      </c>
      <c r="H2" s="9" t="s">
        <v>243</v>
      </c>
      <c r="I2" s="9" t="s">
        <v>231</v>
      </c>
      <c r="J2" s="9" t="s">
        <v>232</v>
      </c>
    </row>
    <row r="3" spans="1:10">
      <c r="A3" s="4" t="s">
        <v>103</v>
      </c>
      <c r="B3" s="5">
        <v>41109</v>
      </c>
      <c r="C3" s="6">
        <v>0.61386574074074074</v>
      </c>
      <c r="D3" s="10">
        <f>MAX(D10:D31)-MIN(D10:D31)</f>
        <v>10.410000000000011</v>
      </c>
      <c r="E3" s="10">
        <f>MAX(E10:E31)-MIN(E10:E31)</f>
        <v>3.1740000000000004</v>
      </c>
      <c r="F3" s="10">
        <f>MAX(I10:I31)-MIN(I10:I31)</f>
        <v>96.270000000000095</v>
      </c>
      <c r="G3" s="4">
        <f>MAX(D10:D31)</f>
        <v>84.76</v>
      </c>
      <c r="H3" s="4">
        <f>MIN(D10:D31)</f>
        <v>74.349999999999994</v>
      </c>
      <c r="I3" s="13"/>
      <c r="J3" s="4" t="s">
        <v>303</v>
      </c>
    </row>
    <row r="4" spans="1:10">
      <c r="A4" s="4" t="s">
        <v>104</v>
      </c>
      <c r="B4" s="5">
        <v>41109</v>
      </c>
      <c r="C4" s="6">
        <v>0.61386574074074074</v>
      </c>
      <c r="J4" s="4" t="s">
        <v>304</v>
      </c>
    </row>
    <row r="5" spans="1:10">
      <c r="B5" s="5"/>
      <c r="C5" s="6"/>
    </row>
    <row r="6" spans="1:10">
      <c r="B6" s="5"/>
      <c r="C6" s="6"/>
    </row>
    <row r="7" spans="1:10">
      <c r="D7" s="4" t="s">
        <v>121</v>
      </c>
      <c r="E7" s="4" t="s">
        <v>108</v>
      </c>
      <c r="F7" s="4" t="s">
        <v>122</v>
      </c>
      <c r="G7" s="4" t="s">
        <v>123</v>
      </c>
      <c r="H7" s="4" t="s">
        <v>124</v>
      </c>
      <c r="I7" s="4" t="s">
        <v>125</v>
      </c>
    </row>
    <row r="8" spans="1:10">
      <c r="A8" s="4" t="s">
        <v>126</v>
      </c>
      <c r="B8" s="4" t="s">
        <v>127</v>
      </c>
      <c r="C8" s="4" t="s">
        <v>128</v>
      </c>
      <c r="D8" s="4" t="s">
        <v>129</v>
      </c>
      <c r="E8" s="4" t="s">
        <v>130</v>
      </c>
      <c r="F8" s="4" t="s">
        <v>131</v>
      </c>
      <c r="G8" s="4" t="s">
        <v>132</v>
      </c>
      <c r="H8" s="4" t="s">
        <v>124</v>
      </c>
      <c r="I8" s="4" t="s">
        <v>133</v>
      </c>
    </row>
    <row r="9" spans="1:10">
      <c r="A9" s="4" t="s">
        <v>134</v>
      </c>
      <c r="B9" s="4" t="s">
        <v>134</v>
      </c>
      <c r="C9" s="4" t="s">
        <v>135</v>
      </c>
      <c r="D9" s="4" t="s">
        <v>136</v>
      </c>
      <c r="E9" s="4" t="s">
        <v>136</v>
      </c>
      <c r="F9" s="4" t="s">
        <v>136</v>
      </c>
      <c r="G9" s="4" t="s">
        <v>136</v>
      </c>
      <c r="H9" s="4" t="s">
        <v>136</v>
      </c>
      <c r="I9" s="4" t="s">
        <v>136</v>
      </c>
    </row>
    <row r="10" spans="1:10">
      <c r="A10" s="5">
        <v>41109</v>
      </c>
      <c r="B10" s="6">
        <v>0.61790509259259252</v>
      </c>
      <c r="C10" s="4">
        <v>349</v>
      </c>
      <c r="D10" s="4">
        <v>84.76</v>
      </c>
      <c r="E10" s="4">
        <v>0.79600000000000004</v>
      </c>
      <c r="F10" s="4">
        <v>29.49</v>
      </c>
      <c r="G10" s="4">
        <v>2.7069999999999999</v>
      </c>
      <c r="H10" s="4">
        <v>8.8800000000000008</v>
      </c>
      <c r="I10" s="4">
        <v>1015.72</v>
      </c>
    </row>
    <row r="11" spans="1:10">
      <c r="A11" s="5">
        <v>41109</v>
      </c>
      <c r="B11" s="6">
        <v>0.6179513888888889</v>
      </c>
      <c r="C11" s="4">
        <v>353</v>
      </c>
      <c r="D11" s="4">
        <v>81.27</v>
      </c>
      <c r="E11" s="4">
        <v>1.3939999999999999</v>
      </c>
      <c r="F11" s="4">
        <v>29.49</v>
      </c>
      <c r="G11" s="4">
        <v>2.7069999999999999</v>
      </c>
      <c r="H11" s="4">
        <v>8.8000000000000007</v>
      </c>
      <c r="I11" s="4">
        <v>980.55</v>
      </c>
    </row>
    <row r="12" spans="1:10">
      <c r="A12" s="5">
        <v>41109</v>
      </c>
      <c r="B12" s="6">
        <v>0.61799768518518516</v>
      </c>
      <c r="C12" s="4">
        <v>357</v>
      </c>
      <c r="D12" s="4">
        <v>80.98</v>
      </c>
      <c r="E12" s="4">
        <v>1.589</v>
      </c>
      <c r="F12" s="4">
        <v>29.49</v>
      </c>
      <c r="G12" s="4">
        <v>2.7069999999999999</v>
      </c>
      <c r="H12" s="4">
        <v>8.77</v>
      </c>
      <c r="I12" s="4">
        <v>969.55</v>
      </c>
    </row>
    <row r="13" spans="1:10">
      <c r="A13" s="5">
        <v>41109</v>
      </c>
      <c r="B13" s="6">
        <v>0.61804398148148143</v>
      </c>
      <c r="C13" s="4">
        <v>361</v>
      </c>
      <c r="D13" s="4">
        <v>78.459999999999994</v>
      </c>
      <c r="E13" s="4">
        <v>2.2639999999999998</v>
      </c>
      <c r="F13" s="4">
        <v>29.49</v>
      </c>
      <c r="G13" s="4">
        <v>2.7330000000000001</v>
      </c>
      <c r="H13" s="4">
        <v>8.7100000000000009</v>
      </c>
      <c r="I13" s="4">
        <v>970.41</v>
      </c>
    </row>
    <row r="14" spans="1:10">
      <c r="A14" s="5">
        <v>41109</v>
      </c>
      <c r="B14" s="6">
        <v>0.61809027777777781</v>
      </c>
      <c r="C14" s="4">
        <v>365</v>
      </c>
      <c r="D14" s="4">
        <v>76.64</v>
      </c>
      <c r="E14" s="4">
        <v>2.702</v>
      </c>
      <c r="F14" s="4">
        <v>29.49</v>
      </c>
      <c r="G14" s="4">
        <v>2.7330000000000001</v>
      </c>
      <c r="H14" s="4">
        <v>8.56</v>
      </c>
      <c r="I14" s="4">
        <v>947.18</v>
      </c>
    </row>
    <row r="15" spans="1:10">
      <c r="A15" s="5">
        <v>41109</v>
      </c>
      <c r="B15" s="6">
        <v>0.61813657407407407</v>
      </c>
      <c r="C15" s="4">
        <v>369</v>
      </c>
      <c r="D15" s="4">
        <v>74.989999999999995</v>
      </c>
      <c r="E15" s="4">
        <v>3.5990000000000002</v>
      </c>
      <c r="F15" s="4">
        <v>29.49</v>
      </c>
      <c r="G15" s="4">
        <v>2.7069999999999999</v>
      </c>
      <c r="H15" s="4">
        <v>8.35</v>
      </c>
      <c r="I15" s="4">
        <v>949.1</v>
      </c>
    </row>
    <row r="16" spans="1:10">
      <c r="A16" s="5">
        <v>41109</v>
      </c>
      <c r="B16" s="6">
        <v>0.61818287037037034</v>
      </c>
      <c r="C16" s="4">
        <v>373</v>
      </c>
      <c r="D16" s="4">
        <v>74.95</v>
      </c>
      <c r="E16" s="4">
        <v>3.633</v>
      </c>
      <c r="F16" s="4">
        <v>29.49</v>
      </c>
      <c r="G16" s="4">
        <v>2.7069999999999999</v>
      </c>
      <c r="H16" s="4">
        <v>8.1999999999999993</v>
      </c>
      <c r="I16" s="4">
        <v>951.29</v>
      </c>
    </row>
    <row r="17" spans="1:9">
      <c r="A17" s="5">
        <v>41109</v>
      </c>
      <c r="B17" s="6">
        <v>0.61822916666666672</v>
      </c>
      <c r="C17" s="4">
        <v>377</v>
      </c>
      <c r="D17" s="4">
        <v>74.540000000000006</v>
      </c>
      <c r="E17" s="4">
        <v>3.9430000000000001</v>
      </c>
      <c r="F17" s="4">
        <v>29.49</v>
      </c>
      <c r="G17" s="4">
        <v>2.7069999999999999</v>
      </c>
      <c r="H17" s="4">
        <v>8.0500000000000007</v>
      </c>
      <c r="I17" s="4">
        <v>949.64</v>
      </c>
    </row>
    <row r="18" spans="1:9">
      <c r="A18" s="5">
        <v>41109</v>
      </c>
      <c r="B18" s="6">
        <v>0.61827546296296299</v>
      </c>
      <c r="C18" s="4">
        <v>381</v>
      </c>
      <c r="D18" s="4">
        <v>74.38</v>
      </c>
      <c r="E18" s="4">
        <v>3.97</v>
      </c>
      <c r="F18" s="4">
        <v>29.49</v>
      </c>
      <c r="G18" s="4">
        <v>2.7330000000000001</v>
      </c>
      <c r="H18" s="4">
        <v>7.95</v>
      </c>
      <c r="I18" s="4">
        <v>952.67</v>
      </c>
    </row>
    <row r="19" spans="1:9">
      <c r="A19" s="5">
        <v>41109</v>
      </c>
      <c r="B19" s="6">
        <v>0.61832175925925925</v>
      </c>
      <c r="C19" s="4">
        <v>385</v>
      </c>
      <c r="D19" s="4">
        <v>74.41</v>
      </c>
      <c r="E19" s="4">
        <v>3.89</v>
      </c>
      <c r="F19" s="4">
        <v>29.49</v>
      </c>
      <c r="G19" s="4">
        <v>2.7069999999999999</v>
      </c>
      <c r="H19" s="4">
        <v>7.86</v>
      </c>
      <c r="I19" s="4">
        <v>954.05</v>
      </c>
    </row>
    <row r="20" spans="1:9">
      <c r="A20" s="5">
        <v>41109</v>
      </c>
      <c r="B20" s="6">
        <v>0.61835648148148148</v>
      </c>
      <c r="C20" s="4">
        <v>388</v>
      </c>
      <c r="D20" s="4">
        <v>74.42</v>
      </c>
      <c r="E20" s="4">
        <v>3.5059999999999998</v>
      </c>
      <c r="F20" s="4">
        <v>29.49</v>
      </c>
      <c r="G20" s="4">
        <v>2.7330000000000001</v>
      </c>
      <c r="H20" s="4">
        <v>7.76</v>
      </c>
      <c r="I20" s="4">
        <v>960.75</v>
      </c>
    </row>
    <row r="21" spans="1:9">
      <c r="A21" s="5">
        <v>41109</v>
      </c>
      <c r="B21" s="6">
        <v>0.61840277777777775</v>
      </c>
      <c r="C21" s="4">
        <v>392</v>
      </c>
      <c r="D21" s="4">
        <v>74.45</v>
      </c>
      <c r="E21" s="4">
        <v>3.802</v>
      </c>
      <c r="F21" s="4">
        <v>29.49</v>
      </c>
      <c r="G21" s="4">
        <v>2.7069999999999999</v>
      </c>
      <c r="H21" s="4">
        <v>7.7</v>
      </c>
      <c r="I21" s="4">
        <v>1043.45</v>
      </c>
    </row>
    <row r="22" spans="1:9">
      <c r="A22" s="5">
        <v>41109</v>
      </c>
      <c r="B22" s="6">
        <v>0.61863425925925919</v>
      </c>
      <c r="C22" s="4">
        <v>412</v>
      </c>
      <c r="D22" s="4">
        <v>84.26</v>
      </c>
      <c r="E22" s="4">
        <v>1.026</v>
      </c>
      <c r="F22" s="4">
        <v>29.49</v>
      </c>
      <c r="G22" s="4">
        <v>2.7330000000000001</v>
      </c>
      <c r="H22" s="4">
        <v>8.82</v>
      </c>
      <c r="I22" s="4">
        <v>1009.46</v>
      </c>
    </row>
    <row r="23" spans="1:9">
      <c r="A23" s="5">
        <v>41109</v>
      </c>
      <c r="B23" s="6">
        <v>0.61868055555555557</v>
      </c>
      <c r="C23" s="4">
        <v>416</v>
      </c>
      <c r="D23" s="4">
        <v>83.06</v>
      </c>
      <c r="E23" s="4">
        <v>1.3520000000000001</v>
      </c>
      <c r="F23" s="4">
        <v>29.49</v>
      </c>
      <c r="G23" s="4">
        <v>2.7330000000000001</v>
      </c>
      <c r="H23" s="4">
        <v>8.82</v>
      </c>
      <c r="I23" s="4">
        <v>976.16</v>
      </c>
    </row>
    <row r="24" spans="1:9">
      <c r="A24" s="5">
        <v>41109</v>
      </c>
      <c r="B24" s="6">
        <v>0.61872685185185183</v>
      </c>
      <c r="C24" s="4">
        <v>420</v>
      </c>
      <c r="D24" s="4">
        <v>79.08</v>
      </c>
      <c r="E24" s="4">
        <v>2.4889999999999999</v>
      </c>
      <c r="F24" s="4">
        <v>29.49</v>
      </c>
      <c r="G24" s="4">
        <v>2.7069999999999999</v>
      </c>
      <c r="H24" s="4">
        <v>8.77</v>
      </c>
      <c r="I24" s="4">
        <v>953.22</v>
      </c>
    </row>
    <row r="25" spans="1:9">
      <c r="A25" s="5">
        <v>41109</v>
      </c>
      <c r="B25" s="6">
        <v>0.6187731481481481</v>
      </c>
      <c r="C25" s="4">
        <v>424</v>
      </c>
      <c r="D25" s="4">
        <v>74.959999999999994</v>
      </c>
      <c r="E25" s="4">
        <v>3.5579999999999998</v>
      </c>
      <c r="F25" s="4">
        <v>29.49</v>
      </c>
      <c r="G25" s="4">
        <v>2.7330000000000001</v>
      </c>
      <c r="H25" s="4">
        <v>8.44</v>
      </c>
      <c r="I25" s="4">
        <v>948.81</v>
      </c>
    </row>
    <row r="26" spans="1:9">
      <c r="A26" s="5">
        <v>41109</v>
      </c>
      <c r="B26" s="6">
        <v>0.61881944444444448</v>
      </c>
      <c r="C26" s="4">
        <v>428</v>
      </c>
      <c r="D26" s="4">
        <v>74.790000000000006</v>
      </c>
      <c r="E26" s="4">
        <v>3.8849999999999998</v>
      </c>
      <c r="F26" s="4">
        <v>29.49</v>
      </c>
      <c r="G26" s="4">
        <v>2.7069999999999999</v>
      </c>
      <c r="H26" s="4">
        <v>8.27</v>
      </c>
      <c r="I26" s="4">
        <v>949.36</v>
      </c>
    </row>
    <row r="27" spans="1:9">
      <c r="A27" s="5">
        <v>41109</v>
      </c>
      <c r="B27" s="6">
        <v>0.61885416666666659</v>
      </c>
      <c r="C27" s="4">
        <v>431</v>
      </c>
      <c r="D27" s="4">
        <v>74.39</v>
      </c>
      <c r="E27" s="4">
        <v>3.907</v>
      </c>
      <c r="F27" s="4">
        <v>29.49</v>
      </c>
      <c r="G27" s="4">
        <v>2.7069999999999999</v>
      </c>
      <c r="H27" s="4">
        <v>8.1199999999999992</v>
      </c>
      <c r="I27" s="4">
        <v>951.01</v>
      </c>
    </row>
    <row r="28" spans="1:9">
      <c r="A28" s="5">
        <v>41109</v>
      </c>
      <c r="B28" s="6">
        <v>0.61890046296296297</v>
      </c>
      <c r="C28" s="4">
        <v>435</v>
      </c>
      <c r="D28" s="4">
        <v>74.349999999999994</v>
      </c>
      <c r="E28" s="4">
        <v>3.7709999999999999</v>
      </c>
      <c r="F28" s="4">
        <v>29.49</v>
      </c>
      <c r="G28" s="4">
        <v>2.7069999999999999</v>
      </c>
      <c r="H28" s="4">
        <v>7.74</v>
      </c>
      <c r="I28" s="4">
        <v>954.88</v>
      </c>
    </row>
    <row r="29" spans="1:9">
      <c r="A29" s="5">
        <v>41109</v>
      </c>
      <c r="B29" s="6">
        <v>0.61894675925925924</v>
      </c>
      <c r="C29" s="4">
        <v>439</v>
      </c>
      <c r="D29" s="4">
        <v>74.400000000000006</v>
      </c>
      <c r="E29" s="4">
        <v>3.5049999999999999</v>
      </c>
      <c r="F29" s="4">
        <v>29.49</v>
      </c>
      <c r="G29" s="4">
        <v>2.7330000000000001</v>
      </c>
      <c r="H29" s="4">
        <v>7.62</v>
      </c>
      <c r="I29" s="4">
        <v>953.22</v>
      </c>
    </row>
    <row r="30" spans="1:9">
      <c r="A30" s="5">
        <v>41109</v>
      </c>
      <c r="B30" s="6">
        <v>0.6189930555555555</v>
      </c>
      <c r="C30" s="4">
        <v>443</v>
      </c>
      <c r="D30" s="4">
        <v>74.45</v>
      </c>
      <c r="E30" s="4">
        <v>3.7010000000000001</v>
      </c>
      <c r="F30" s="4">
        <v>29.49</v>
      </c>
      <c r="G30" s="4">
        <v>2.7330000000000001</v>
      </c>
      <c r="H30" s="4">
        <v>7.56</v>
      </c>
      <c r="I30" s="4">
        <v>981.71</v>
      </c>
    </row>
    <row r="31" spans="1:9">
      <c r="A31" s="5">
        <v>41109</v>
      </c>
      <c r="B31" s="6">
        <v>0.61903935185185188</v>
      </c>
      <c r="C31" s="4">
        <v>447</v>
      </c>
      <c r="D31" s="4">
        <v>74.489999999999995</v>
      </c>
      <c r="E31" s="4">
        <v>3.8090000000000002</v>
      </c>
      <c r="F31" s="4">
        <v>29.49</v>
      </c>
      <c r="G31" s="4">
        <v>2.7330000000000001</v>
      </c>
      <c r="H31" s="4">
        <v>7.52</v>
      </c>
      <c r="I31" s="4">
        <v>976.45</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A1:L77"/>
  <sheetViews>
    <sheetView topLeftCell="G67" zoomScale="80" zoomScaleNormal="80" workbookViewId="0">
      <selection activeCell="X89" sqref="X89"/>
    </sheetView>
  </sheetViews>
  <sheetFormatPr defaultRowHeight="15"/>
  <cols>
    <col min="1" max="1" width="20.5703125" style="4" bestFit="1" customWidth="1"/>
    <col min="2" max="2" width="10.5703125" style="4" customWidth="1"/>
    <col min="3" max="3" width="9.140625" style="4"/>
    <col min="4" max="4" width="14" style="4" customWidth="1"/>
    <col min="5" max="5" width="14.140625" style="4" customWidth="1"/>
    <col min="6" max="6" width="19.5703125" style="4" customWidth="1"/>
    <col min="7" max="7" width="13" style="4" customWidth="1"/>
    <col min="8" max="8" width="12.5703125" style="4" customWidth="1"/>
    <col min="9" max="9" width="38.42578125" style="4" bestFit="1" customWidth="1"/>
    <col min="10" max="16384" width="9.140625" style="4"/>
  </cols>
  <sheetData>
    <row r="1" spans="1:9">
      <c r="A1" s="4" t="s">
        <v>90</v>
      </c>
      <c r="B1" s="4" t="s">
        <v>91</v>
      </c>
    </row>
    <row r="3" spans="1:9">
      <c r="A3" s="4" t="s">
        <v>92</v>
      </c>
      <c r="B3" s="5">
        <v>41106</v>
      </c>
      <c r="C3" s="6">
        <v>0.34365740740740741</v>
      </c>
    </row>
    <row r="4" spans="1:9">
      <c r="A4" s="4" t="s">
        <v>93</v>
      </c>
      <c r="B4" s="4" t="s">
        <v>140</v>
      </c>
    </row>
    <row r="5" spans="1:9">
      <c r="A5" s="4" t="s">
        <v>95</v>
      </c>
      <c r="B5" s="4" t="s">
        <v>96</v>
      </c>
    </row>
    <row r="7" spans="1:9">
      <c r="A7" s="4" t="s">
        <v>97</v>
      </c>
      <c r="B7" s="4">
        <v>48416</v>
      </c>
    </row>
    <row r="8" spans="1:9">
      <c r="A8" s="4" t="s">
        <v>98</v>
      </c>
      <c r="B8" s="4">
        <v>2.13</v>
      </c>
    </row>
    <row r="9" spans="1:9">
      <c r="A9" s="4" t="s">
        <v>99</v>
      </c>
      <c r="B9" s="4" t="s">
        <v>100</v>
      </c>
    </row>
    <row r="11" spans="1:9">
      <c r="A11" s="4" t="s">
        <v>101</v>
      </c>
      <c r="C11" s="4" t="s">
        <v>139</v>
      </c>
    </row>
    <row r="12" spans="1:9" ht="36" customHeight="1">
      <c r="D12" s="9" t="s">
        <v>228</v>
      </c>
      <c r="E12" s="9" t="s">
        <v>229</v>
      </c>
      <c r="F12" s="9" t="s">
        <v>230</v>
      </c>
      <c r="G12" s="9" t="s">
        <v>242</v>
      </c>
      <c r="H12" s="9" t="s">
        <v>243</v>
      </c>
      <c r="I12" s="9" t="s">
        <v>231</v>
      </c>
    </row>
    <row r="13" spans="1:9">
      <c r="A13" s="4" t="s">
        <v>103</v>
      </c>
      <c r="B13" s="5">
        <v>41102</v>
      </c>
      <c r="C13" s="6">
        <v>0.58193287037037034</v>
      </c>
      <c r="D13" s="4">
        <f>MAX(D30:D75)-MIN(D30:D75)</f>
        <v>20.569999999999993</v>
      </c>
      <c r="E13" s="4">
        <f>MAX(E30:E75)-MIN(E30:E75)</f>
        <v>17.776000000000003</v>
      </c>
      <c r="F13" s="4">
        <f>MAX(I30:I75)-MIN(I30:I75)</f>
        <v>1015.2100000000003</v>
      </c>
      <c r="G13" s="17">
        <f>MAX(D30:D75)</f>
        <v>87.86</v>
      </c>
      <c r="H13" s="4">
        <f>MIN(D30:D75)</f>
        <v>67.290000000000006</v>
      </c>
      <c r="I13" s="13"/>
    </row>
    <row r="14" spans="1:9">
      <c r="A14" s="4" t="s">
        <v>104</v>
      </c>
      <c r="B14" s="5">
        <v>41102</v>
      </c>
      <c r="C14" s="6">
        <v>0.58193287037037034</v>
      </c>
    </row>
    <row r="16" spans="1:9">
      <c r="A16" s="4" t="s">
        <v>105</v>
      </c>
      <c r="B16" s="4">
        <v>48</v>
      </c>
    </row>
    <row r="18" spans="1:12">
      <c r="A18" s="4" t="s">
        <v>106</v>
      </c>
    </row>
    <row r="19" spans="1:12">
      <c r="A19" s="4" t="s">
        <v>107</v>
      </c>
      <c r="B19" s="4" t="s">
        <v>108</v>
      </c>
    </row>
    <row r="20" spans="1:12">
      <c r="A20" s="4" t="s">
        <v>109</v>
      </c>
      <c r="B20" s="4" t="s">
        <v>110</v>
      </c>
    </row>
    <row r="21" spans="1:12">
      <c r="A21" s="4" t="s">
        <v>111</v>
      </c>
      <c r="B21" s="4" t="s">
        <v>112</v>
      </c>
    </row>
    <row r="22" spans="1:12">
      <c r="A22" s="4" t="s">
        <v>113</v>
      </c>
      <c r="B22" s="4" t="s">
        <v>114</v>
      </c>
    </row>
    <row r="23" spans="1:12">
      <c r="A23" s="4" t="s">
        <v>115</v>
      </c>
      <c r="C23" s="4" t="s">
        <v>116</v>
      </c>
    </row>
    <row r="24" spans="1:12">
      <c r="A24" s="4" t="s">
        <v>117</v>
      </c>
      <c r="B24" s="4" t="s">
        <v>118</v>
      </c>
    </row>
    <row r="25" spans="1:12">
      <c r="A25" s="4" t="s">
        <v>119</v>
      </c>
      <c r="B25" s="4" t="s">
        <v>120</v>
      </c>
    </row>
    <row r="27" spans="1:12">
      <c r="D27" s="4" t="s">
        <v>121</v>
      </c>
      <c r="E27" s="4" t="s">
        <v>108</v>
      </c>
      <c r="F27" s="4" t="s">
        <v>122</v>
      </c>
      <c r="G27" s="4" t="s">
        <v>123</v>
      </c>
      <c r="H27" s="4" t="s">
        <v>124</v>
      </c>
      <c r="I27" s="4" t="s">
        <v>125</v>
      </c>
      <c r="J27" s="4" t="s">
        <v>293</v>
      </c>
      <c r="K27" s="4" t="s">
        <v>295</v>
      </c>
      <c r="L27" s="4" t="s">
        <v>359</v>
      </c>
    </row>
    <row r="28" spans="1:12">
      <c r="A28" s="4" t="s">
        <v>126</v>
      </c>
      <c r="B28" s="4" t="s">
        <v>127</v>
      </c>
      <c r="C28" s="4" t="s">
        <v>128</v>
      </c>
      <c r="D28" s="4" t="s">
        <v>129</v>
      </c>
      <c r="E28" s="4" t="s">
        <v>130</v>
      </c>
      <c r="F28" s="4" t="s">
        <v>131</v>
      </c>
      <c r="G28" s="4" t="s">
        <v>132</v>
      </c>
      <c r="H28" s="4" t="s">
        <v>124</v>
      </c>
      <c r="I28" s="4" t="s">
        <v>133</v>
      </c>
      <c r="J28" s="4" t="s">
        <v>294</v>
      </c>
      <c r="K28" s="4" t="s">
        <v>296</v>
      </c>
      <c r="L28" s="4" t="s">
        <v>373</v>
      </c>
    </row>
    <row r="29" spans="1:12">
      <c r="A29" s="4" t="s">
        <v>134</v>
      </c>
      <c r="B29" s="4" t="s">
        <v>134</v>
      </c>
      <c r="C29" s="4" t="s">
        <v>135</v>
      </c>
      <c r="D29" s="4" t="s">
        <v>136</v>
      </c>
      <c r="E29" s="4" t="s">
        <v>136</v>
      </c>
      <c r="F29" s="4" t="s">
        <v>136</v>
      </c>
      <c r="G29" s="4" t="s">
        <v>136</v>
      </c>
      <c r="H29" s="4" t="s">
        <v>136</v>
      </c>
      <c r="I29" s="4" t="s">
        <v>136</v>
      </c>
    </row>
    <row r="30" spans="1:12">
      <c r="A30" s="5">
        <v>41102</v>
      </c>
      <c r="B30" s="6">
        <v>0.58215277777777774</v>
      </c>
      <c r="C30" s="4">
        <v>19</v>
      </c>
      <c r="D30" s="4">
        <v>87.86</v>
      </c>
      <c r="E30" s="4">
        <v>0.80100000000000005</v>
      </c>
      <c r="F30" s="4">
        <v>29.49</v>
      </c>
      <c r="G30" s="4">
        <v>2.681</v>
      </c>
      <c r="H30" s="4">
        <v>8.76</v>
      </c>
      <c r="I30" s="4">
        <v>1926.43</v>
      </c>
      <c r="J30" s="4">
        <f>-E30/3.28</f>
        <v>-0.24420731707317075</v>
      </c>
      <c r="K30" s="4">
        <f>(D30-32)*5/9</f>
        <v>31.033333333333335</v>
      </c>
    </row>
    <row r="31" spans="1:12">
      <c r="A31" s="5">
        <v>41102</v>
      </c>
      <c r="B31" s="6">
        <v>0.58221064814814816</v>
      </c>
      <c r="C31" s="4">
        <v>24</v>
      </c>
      <c r="D31" s="4">
        <v>87.58</v>
      </c>
      <c r="E31" s="4">
        <v>1.177</v>
      </c>
      <c r="F31" s="4">
        <v>29.49</v>
      </c>
      <c r="G31" s="4">
        <v>2.7069999999999999</v>
      </c>
      <c r="H31" s="4">
        <v>8.75</v>
      </c>
      <c r="I31" s="4">
        <v>1904.79</v>
      </c>
      <c r="J31" s="4">
        <f t="shared" ref="J31:J75" si="0">-E31/3.28</f>
        <v>-0.35884146341463419</v>
      </c>
      <c r="K31" s="4">
        <f>(D31-32)*5/9</f>
        <v>30.877777777777776</v>
      </c>
      <c r="L31" s="4">
        <f>(K31-K30)/(J31-J30)</f>
        <v>1.3569739952718936</v>
      </c>
    </row>
    <row r="32" spans="1:12">
      <c r="A32" s="5">
        <v>41102</v>
      </c>
      <c r="B32" s="6">
        <v>0.58224537037037039</v>
      </c>
      <c r="C32" s="4">
        <v>27</v>
      </c>
      <c r="D32" s="4">
        <v>86.71</v>
      </c>
      <c r="E32" s="4">
        <v>1.405</v>
      </c>
      <c r="F32" s="4">
        <v>29.49</v>
      </c>
      <c r="G32" s="4">
        <v>2.7069999999999999</v>
      </c>
      <c r="H32" s="4">
        <v>8.74</v>
      </c>
      <c r="I32" s="4">
        <v>1883.25</v>
      </c>
      <c r="J32" s="4">
        <f t="shared" si="0"/>
        <v>-0.42835365853658541</v>
      </c>
      <c r="K32" s="4">
        <f t="shared" ref="K32:K75" si="1">(D32-32)*5/9</f>
        <v>30.394444444444439</v>
      </c>
      <c r="L32" s="4">
        <f t="shared" ref="L32:L75" si="2">(K32-K31)/(J32-J31)</f>
        <v>6.9532163742690702</v>
      </c>
    </row>
    <row r="33" spans="1:12">
      <c r="A33" s="5">
        <v>41102</v>
      </c>
      <c r="B33" s="6">
        <v>0.58229166666666665</v>
      </c>
      <c r="C33" s="4">
        <v>31</v>
      </c>
      <c r="D33" s="4">
        <v>85.19</v>
      </c>
      <c r="E33" s="4">
        <v>1.554</v>
      </c>
      <c r="F33" s="4">
        <v>29.49</v>
      </c>
      <c r="G33" s="4">
        <v>2.7069999999999999</v>
      </c>
      <c r="H33" s="4">
        <v>8.7100000000000009</v>
      </c>
      <c r="I33" s="4">
        <v>1874.72</v>
      </c>
      <c r="J33" s="4">
        <f>-E33/3.28</f>
        <v>-0.47378048780487808</v>
      </c>
      <c r="K33" s="4">
        <f t="shared" si="1"/>
        <v>29.549999999999997</v>
      </c>
      <c r="L33" s="4">
        <f t="shared" si="2"/>
        <v>18.589112602535362</v>
      </c>
    </row>
    <row r="34" spans="1:12">
      <c r="A34" s="5">
        <v>41102</v>
      </c>
      <c r="B34" s="6">
        <v>0.58233796296296292</v>
      </c>
      <c r="C34" s="4">
        <v>35</v>
      </c>
      <c r="D34" s="4">
        <v>84.2</v>
      </c>
      <c r="E34" s="4">
        <v>1.9259999999999999</v>
      </c>
      <c r="F34" s="4">
        <v>29.49</v>
      </c>
      <c r="G34" s="4">
        <v>2.681</v>
      </c>
      <c r="H34" s="4">
        <v>8.69</v>
      </c>
      <c r="I34" s="4">
        <v>1826.58</v>
      </c>
      <c r="J34" s="4">
        <f t="shared" si="0"/>
        <v>-0.58719512195121948</v>
      </c>
      <c r="K34" s="4">
        <f t="shared" si="1"/>
        <v>29</v>
      </c>
      <c r="L34" s="4">
        <f t="shared" si="2"/>
        <v>4.8494623655913758</v>
      </c>
    </row>
    <row r="35" spans="1:12">
      <c r="A35" s="5">
        <v>41102</v>
      </c>
      <c r="B35" s="6">
        <v>0.5823842592592593</v>
      </c>
      <c r="C35" s="4">
        <v>39</v>
      </c>
      <c r="D35" s="4">
        <v>81.13</v>
      </c>
      <c r="E35" s="4">
        <v>2.8570000000000002</v>
      </c>
      <c r="F35" s="4">
        <v>29.49</v>
      </c>
      <c r="G35" s="4">
        <v>2.681</v>
      </c>
      <c r="H35" s="4">
        <v>8.6</v>
      </c>
      <c r="I35" s="4">
        <v>1795.12</v>
      </c>
      <c r="J35" s="4">
        <f t="shared" si="0"/>
        <v>-0.87103658536585382</v>
      </c>
      <c r="K35" s="4">
        <f t="shared" si="1"/>
        <v>27.294444444444441</v>
      </c>
      <c r="L35" s="4">
        <f t="shared" si="2"/>
        <v>6.0088316028165742</v>
      </c>
    </row>
    <row r="36" spans="1:12">
      <c r="A36" s="5">
        <v>41102</v>
      </c>
      <c r="B36" s="6">
        <v>0.58243055555555556</v>
      </c>
      <c r="C36" s="4">
        <v>43</v>
      </c>
      <c r="D36" s="4">
        <v>80.12</v>
      </c>
      <c r="E36" s="4">
        <v>3.2909999999999999</v>
      </c>
      <c r="F36" s="4">
        <v>29.49</v>
      </c>
      <c r="G36" s="4">
        <v>2.7069999999999999</v>
      </c>
      <c r="H36" s="4">
        <v>8.5</v>
      </c>
      <c r="I36" s="4">
        <v>1783.59</v>
      </c>
      <c r="J36" s="4">
        <f t="shared" si="0"/>
        <v>-1.0033536585365854</v>
      </c>
      <c r="K36" s="4">
        <f t="shared" si="1"/>
        <v>26.733333333333334</v>
      </c>
      <c r="L36" s="4">
        <f t="shared" si="2"/>
        <v>4.240655401945693</v>
      </c>
    </row>
    <row r="37" spans="1:12">
      <c r="A37" s="5">
        <v>41102</v>
      </c>
      <c r="B37" s="6">
        <v>0.58247685185185183</v>
      </c>
      <c r="C37" s="4">
        <v>47</v>
      </c>
      <c r="D37" s="4">
        <v>79.33</v>
      </c>
      <c r="E37" s="4">
        <v>3.7629999999999999</v>
      </c>
      <c r="F37" s="4">
        <v>29.49</v>
      </c>
      <c r="G37" s="4">
        <v>2.681</v>
      </c>
      <c r="H37" s="4">
        <v>8.39</v>
      </c>
      <c r="I37" s="4">
        <v>1785.63</v>
      </c>
      <c r="J37" s="4">
        <f t="shared" si="0"/>
        <v>-1.1472560975609756</v>
      </c>
      <c r="K37" s="4">
        <f t="shared" si="1"/>
        <v>26.294444444444441</v>
      </c>
      <c r="L37" s="4">
        <f t="shared" si="2"/>
        <v>3.0499058380414654</v>
      </c>
    </row>
    <row r="38" spans="1:12">
      <c r="A38" s="5">
        <v>41102</v>
      </c>
      <c r="B38" s="6">
        <v>0.58252314814814821</v>
      </c>
      <c r="C38" s="4">
        <v>51</v>
      </c>
      <c r="D38" s="4">
        <v>78.7</v>
      </c>
      <c r="E38" s="4">
        <v>4.3179999999999996</v>
      </c>
      <c r="F38" s="4">
        <v>29.49</v>
      </c>
      <c r="G38" s="4">
        <v>2.681</v>
      </c>
      <c r="H38" s="4">
        <v>8.26</v>
      </c>
      <c r="I38" s="4">
        <v>1792.79</v>
      </c>
      <c r="J38" s="4">
        <f t="shared" si="0"/>
        <v>-1.3164634146341463</v>
      </c>
      <c r="K38" s="4">
        <f t="shared" si="1"/>
        <v>25.944444444444443</v>
      </c>
      <c r="L38" s="4">
        <f t="shared" si="2"/>
        <v>2.0684684684684562</v>
      </c>
    </row>
    <row r="39" spans="1:12">
      <c r="A39" s="5">
        <v>41102</v>
      </c>
      <c r="B39" s="6">
        <v>0.58255787037037032</v>
      </c>
      <c r="C39" s="4">
        <v>54</v>
      </c>
      <c r="D39" s="4">
        <v>78.349999999999994</v>
      </c>
      <c r="E39" s="4">
        <v>4.3499999999999996</v>
      </c>
      <c r="F39" s="4">
        <v>29.49</v>
      </c>
      <c r="G39" s="4">
        <v>2.681</v>
      </c>
      <c r="H39" s="4">
        <v>8.15</v>
      </c>
      <c r="I39" s="4">
        <v>1796.75</v>
      </c>
      <c r="J39" s="4">
        <f t="shared" si="0"/>
        <v>-1.3262195121951219</v>
      </c>
      <c r="K39" s="4">
        <f t="shared" si="1"/>
        <v>25.749999999999996</v>
      </c>
      <c r="L39" s="4">
        <f t="shared" si="2"/>
        <v>19.930555555555742</v>
      </c>
    </row>
    <row r="40" spans="1:12">
      <c r="A40" s="5">
        <v>41102</v>
      </c>
      <c r="B40" s="6">
        <v>0.5826041666666667</v>
      </c>
      <c r="C40" s="4">
        <v>58</v>
      </c>
      <c r="D40" s="4">
        <v>78.11</v>
      </c>
      <c r="E40" s="4">
        <v>5.0199999999999996</v>
      </c>
      <c r="F40" s="4">
        <v>29.49</v>
      </c>
      <c r="G40" s="4">
        <v>2.7069999999999999</v>
      </c>
      <c r="H40" s="4">
        <v>8.07</v>
      </c>
      <c r="I40" s="4">
        <v>1795.65</v>
      </c>
      <c r="J40" s="4">
        <f t="shared" si="0"/>
        <v>-1.5304878048780488</v>
      </c>
      <c r="K40" s="4">
        <f t="shared" si="1"/>
        <v>25.616666666666667</v>
      </c>
      <c r="L40" s="4">
        <f t="shared" si="2"/>
        <v>0.65273631840794022</v>
      </c>
    </row>
    <row r="41" spans="1:12">
      <c r="A41" s="5">
        <v>41102</v>
      </c>
      <c r="B41" s="6">
        <v>0.58265046296296297</v>
      </c>
      <c r="C41" s="4">
        <v>62</v>
      </c>
      <c r="D41" s="4">
        <v>78.08</v>
      </c>
      <c r="E41" s="4">
        <v>5.7690000000000001</v>
      </c>
      <c r="F41" s="4">
        <v>29.49</v>
      </c>
      <c r="G41" s="4">
        <v>2.681</v>
      </c>
      <c r="H41" s="4">
        <v>8.0299999999999994</v>
      </c>
      <c r="I41" s="4">
        <v>1800.55</v>
      </c>
      <c r="J41" s="4">
        <f t="shared" si="0"/>
        <v>-1.7588414634146343</v>
      </c>
      <c r="K41" s="4">
        <f t="shared" si="1"/>
        <v>25.599999999999998</v>
      </c>
      <c r="L41" s="4">
        <f t="shared" si="2"/>
        <v>7.2986203827336685E-2</v>
      </c>
    </row>
    <row r="42" spans="1:12">
      <c r="A42" s="5">
        <v>41102</v>
      </c>
      <c r="B42" s="6">
        <v>0.58269675925925923</v>
      </c>
      <c r="C42" s="4">
        <v>66</v>
      </c>
      <c r="D42" s="4">
        <v>77.849999999999994</v>
      </c>
      <c r="E42" s="4">
        <v>6.7130000000000001</v>
      </c>
      <c r="F42" s="4">
        <v>29.49</v>
      </c>
      <c r="G42" s="4">
        <v>2.7069999999999999</v>
      </c>
      <c r="H42" s="4">
        <v>7.99</v>
      </c>
      <c r="I42" s="4">
        <v>1808.05</v>
      </c>
      <c r="J42" s="4">
        <f t="shared" si="0"/>
        <v>-2.0466463414634148</v>
      </c>
      <c r="K42" s="4">
        <f t="shared" si="1"/>
        <v>25.472222222222218</v>
      </c>
      <c r="L42" s="4">
        <f t="shared" si="2"/>
        <v>0.44397363465160838</v>
      </c>
    </row>
    <row r="43" spans="1:12">
      <c r="A43" s="5">
        <v>41102</v>
      </c>
      <c r="B43" s="6">
        <v>0.58274305555555561</v>
      </c>
      <c r="C43" s="4">
        <v>70</v>
      </c>
      <c r="D43" s="4">
        <v>77.67</v>
      </c>
      <c r="E43" s="4">
        <v>7.6639999999999997</v>
      </c>
      <c r="F43" s="4">
        <v>29.49</v>
      </c>
      <c r="G43" s="4">
        <v>2.681</v>
      </c>
      <c r="H43" s="4">
        <v>7.96</v>
      </c>
      <c r="I43" s="4">
        <v>1811.58</v>
      </c>
      <c r="J43" s="4">
        <f t="shared" si="0"/>
        <v>-2.3365853658536584</v>
      </c>
      <c r="K43" s="4">
        <f t="shared" si="1"/>
        <v>25.372222222222224</v>
      </c>
      <c r="L43" s="4">
        <f t="shared" si="2"/>
        <v>0.3449001051524519</v>
      </c>
    </row>
    <row r="44" spans="1:12">
      <c r="A44" s="5">
        <v>41102</v>
      </c>
      <c r="B44" s="6">
        <v>0.58278935185185188</v>
      </c>
      <c r="C44" s="4">
        <v>74</v>
      </c>
      <c r="D44" s="4">
        <v>77.42</v>
      </c>
      <c r="E44" s="4">
        <v>7.71</v>
      </c>
      <c r="F44" s="4">
        <v>29.49</v>
      </c>
      <c r="G44" s="4">
        <v>2.681</v>
      </c>
      <c r="H44" s="4">
        <v>7.93</v>
      </c>
      <c r="I44" s="4">
        <v>1812.79</v>
      </c>
      <c r="J44" s="4">
        <f t="shared" si="0"/>
        <v>-2.350609756097561</v>
      </c>
      <c r="K44" s="4">
        <f t="shared" si="1"/>
        <v>25.233333333333334</v>
      </c>
      <c r="L44" s="4">
        <f t="shared" si="2"/>
        <v>9.9033816425120182</v>
      </c>
    </row>
    <row r="45" spans="1:12">
      <c r="A45" s="5">
        <v>41102</v>
      </c>
      <c r="B45" s="6">
        <v>0.58283564814814814</v>
      </c>
      <c r="C45" s="4">
        <v>78</v>
      </c>
      <c r="D45" s="4">
        <v>76.81</v>
      </c>
      <c r="E45" s="4">
        <v>9.032</v>
      </c>
      <c r="F45" s="4">
        <v>29.49</v>
      </c>
      <c r="G45" s="4">
        <v>2.7069999999999999</v>
      </c>
      <c r="H45" s="4">
        <v>7.9</v>
      </c>
      <c r="I45" s="4">
        <v>1817.97</v>
      </c>
      <c r="J45" s="4">
        <f t="shared" si="0"/>
        <v>-2.7536585365853661</v>
      </c>
      <c r="K45" s="4">
        <f t="shared" si="1"/>
        <v>24.894444444444446</v>
      </c>
      <c r="L45" s="4">
        <f t="shared" si="2"/>
        <v>0.84081358211463986</v>
      </c>
    </row>
    <row r="46" spans="1:12">
      <c r="A46" s="5">
        <v>41102</v>
      </c>
      <c r="B46" s="6">
        <v>0.58288194444444441</v>
      </c>
      <c r="C46" s="4">
        <v>82</v>
      </c>
      <c r="D46" s="4">
        <v>76.17</v>
      </c>
      <c r="E46" s="4">
        <v>9.0009999999999994</v>
      </c>
      <c r="F46" s="4">
        <v>29.49</v>
      </c>
      <c r="G46" s="4">
        <v>2.7069999999999999</v>
      </c>
      <c r="H46" s="4">
        <v>7.88</v>
      </c>
      <c r="I46" s="4">
        <v>1818.15</v>
      </c>
      <c r="J46" s="4">
        <f t="shared" si="0"/>
        <v>-2.7442073170731707</v>
      </c>
      <c r="K46" s="4">
        <f t="shared" si="1"/>
        <v>24.538888888888891</v>
      </c>
      <c r="L46" s="4">
        <f t="shared" si="2"/>
        <v>-37.620071684586541</v>
      </c>
    </row>
    <row r="47" spans="1:12">
      <c r="A47" s="5">
        <v>41102</v>
      </c>
      <c r="B47" s="6">
        <v>0.58292824074074068</v>
      </c>
      <c r="C47" s="4">
        <v>86</v>
      </c>
      <c r="D47" s="4">
        <v>76.19</v>
      </c>
      <c r="E47" s="4">
        <v>9.02</v>
      </c>
      <c r="F47" s="4">
        <v>29.49</v>
      </c>
      <c r="G47" s="4">
        <v>2.7069999999999999</v>
      </c>
      <c r="H47" s="4">
        <v>7.86</v>
      </c>
      <c r="I47" s="4">
        <v>1818.37</v>
      </c>
      <c r="J47" s="4">
        <f t="shared" si="0"/>
        <v>-2.75</v>
      </c>
      <c r="K47" s="4">
        <f t="shared" si="1"/>
        <v>24.549999999999997</v>
      </c>
      <c r="L47" s="4">
        <f t="shared" si="2"/>
        <v>-1.9181286549698133</v>
      </c>
    </row>
    <row r="48" spans="1:12">
      <c r="A48" s="5">
        <v>41102</v>
      </c>
      <c r="B48" s="6">
        <v>0.58297453703703705</v>
      </c>
      <c r="C48" s="4">
        <v>90</v>
      </c>
      <c r="D48" s="4">
        <v>74.66</v>
      </c>
      <c r="E48" s="4">
        <v>10.201000000000001</v>
      </c>
      <c r="F48" s="4">
        <v>29.49</v>
      </c>
      <c r="G48" s="4">
        <v>2.681</v>
      </c>
      <c r="H48" s="4">
        <v>7.8</v>
      </c>
      <c r="I48" s="4">
        <v>1983.09</v>
      </c>
      <c r="J48" s="4">
        <f t="shared" si="0"/>
        <v>-3.1100609756097564</v>
      </c>
      <c r="K48" s="4">
        <f t="shared" si="1"/>
        <v>23.7</v>
      </c>
      <c r="L48" s="4">
        <f t="shared" si="2"/>
        <v>2.3607112616426682</v>
      </c>
    </row>
    <row r="49" spans="1:12">
      <c r="A49" s="5">
        <v>41102</v>
      </c>
      <c r="B49" s="6">
        <v>0.58300925925925928</v>
      </c>
      <c r="C49" s="4">
        <v>93</v>
      </c>
      <c r="D49" s="4">
        <v>72.87</v>
      </c>
      <c r="E49" s="4">
        <v>11.256</v>
      </c>
      <c r="F49" s="4">
        <v>29.49</v>
      </c>
      <c r="G49" s="4">
        <v>2.681</v>
      </c>
      <c r="H49" s="4">
        <v>7.71</v>
      </c>
      <c r="I49" s="4">
        <v>2131.0100000000002</v>
      </c>
      <c r="J49" s="4">
        <f t="shared" si="0"/>
        <v>-3.4317073170731711</v>
      </c>
      <c r="K49" s="4">
        <f t="shared" si="1"/>
        <v>22.705555555555559</v>
      </c>
      <c r="L49" s="4">
        <f t="shared" si="2"/>
        <v>3.0917324907846084</v>
      </c>
    </row>
    <row r="50" spans="1:12">
      <c r="A50" s="5">
        <v>41102</v>
      </c>
      <c r="B50" s="6">
        <v>0.58305555555555555</v>
      </c>
      <c r="C50" s="4">
        <v>97</v>
      </c>
      <c r="D50" s="4">
        <v>71.75</v>
      </c>
      <c r="E50" s="4">
        <v>12.105</v>
      </c>
      <c r="F50" s="4">
        <v>29.49</v>
      </c>
      <c r="G50" s="4">
        <v>2.681</v>
      </c>
      <c r="H50" s="4">
        <v>7.62</v>
      </c>
      <c r="I50" s="4">
        <v>2280.84</v>
      </c>
      <c r="J50" s="4">
        <f t="shared" si="0"/>
        <v>-3.6905487804878052</v>
      </c>
      <c r="K50" s="4">
        <f t="shared" si="1"/>
        <v>22.083333333333332</v>
      </c>
      <c r="L50" s="4">
        <f t="shared" si="2"/>
        <v>2.4038738385028333</v>
      </c>
    </row>
    <row r="51" spans="1:12">
      <c r="A51" s="5">
        <v>41102</v>
      </c>
      <c r="B51" s="6">
        <v>0.58310185185185182</v>
      </c>
      <c r="C51" s="4">
        <v>101</v>
      </c>
      <c r="D51" s="4">
        <v>70.739999999999995</v>
      </c>
      <c r="E51" s="4">
        <v>12.448</v>
      </c>
      <c r="F51" s="4">
        <v>29.49</v>
      </c>
      <c r="G51" s="4">
        <v>2.7069999999999999</v>
      </c>
      <c r="H51" s="4">
        <v>7.54</v>
      </c>
      <c r="I51" s="4">
        <v>2364.66</v>
      </c>
      <c r="J51" s="4">
        <f t="shared" si="0"/>
        <v>-3.7951219512195125</v>
      </c>
      <c r="K51" s="4">
        <f t="shared" si="1"/>
        <v>21.522222222222222</v>
      </c>
      <c r="L51" s="4">
        <f t="shared" si="2"/>
        <v>5.3657272432782568</v>
      </c>
    </row>
    <row r="52" spans="1:12">
      <c r="A52" s="5">
        <v>41102</v>
      </c>
      <c r="B52" s="6">
        <v>0.58314814814814808</v>
      </c>
      <c r="C52" s="4">
        <v>105</v>
      </c>
      <c r="D52" s="4">
        <v>70.02</v>
      </c>
      <c r="E52" s="4">
        <v>13.55</v>
      </c>
      <c r="F52" s="4">
        <v>29.49</v>
      </c>
      <c r="G52" s="4">
        <v>2.7069999999999999</v>
      </c>
      <c r="H52" s="4">
        <v>7.45</v>
      </c>
      <c r="I52" s="4">
        <v>2517.7199999999998</v>
      </c>
      <c r="J52" s="4">
        <f t="shared" si="0"/>
        <v>-4.1310975609756104</v>
      </c>
      <c r="K52" s="4">
        <f t="shared" si="1"/>
        <v>21.12222222222222</v>
      </c>
      <c r="L52" s="4">
        <f t="shared" si="2"/>
        <v>1.1905626134301319</v>
      </c>
    </row>
    <row r="53" spans="1:12">
      <c r="A53" s="5">
        <v>41102</v>
      </c>
      <c r="B53" s="6">
        <v>0.58319444444444446</v>
      </c>
      <c r="C53" s="4">
        <v>109</v>
      </c>
      <c r="D53" s="4">
        <v>69.180000000000007</v>
      </c>
      <c r="E53" s="4">
        <v>14.291</v>
      </c>
      <c r="F53" s="4">
        <v>29.49</v>
      </c>
      <c r="G53" s="4">
        <v>2.681</v>
      </c>
      <c r="H53" s="4">
        <v>7.38</v>
      </c>
      <c r="I53" s="4">
        <v>2575.77</v>
      </c>
      <c r="J53" s="4">
        <f t="shared" si="0"/>
        <v>-4.3570121951219516</v>
      </c>
      <c r="K53" s="4">
        <f t="shared" si="1"/>
        <v>20.655555555555559</v>
      </c>
      <c r="L53" s="4">
        <f t="shared" si="2"/>
        <v>2.0656770130454136</v>
      </c>
    </row>
    <row r="54" spans="1:12">
      <c r="A54" s="5">
        <v>41102</v>
      </c>
      <c r="B54" s="6">
        <v>0.58324074074074073</v>
      </c>
      <c r="C54" s="4">
        <v>113</v>
      </c>
      <c r="D54" s="4">
        <v>68.69</v>
      </c>
      <c r="E54" s="4">
        <v>15.436</v>
      </c>
      <c r="F54" s="4">
        <v>29.49</v>
      </c>
      <c r="G54" s="4">
        <v>2.681</v>
      </c>
      <c r="H54" s="4">
        <v>7.3</v>
      </c>
      <c r="I54" s="4">
        <v>2654.9</v>
      </c>
      <c r="J54" s="4">
        <f t="shared" si="0"/>
        <v>-4.7060975609756097</v>
      </c>
      <c r="K54" s="4">
        <f t="shared" si="1"/>
        <v>20.383333333333333</v>
      </c>
      <c r="L54" s="4">
        <f t="shared" si="2"/>
        <v>0.77981562348375666</v>
      </c>
    </row>
    <row r="55" spans="1:12">
      <c r="A55" s="5">
        <v>41102</v>
      </c>
      <c r="B55" s="6">
        <v>0.58328703703703699</v>
      </c>
      <c r="C55" s="4">
        <v>117</v>
      </c>
      <c r="D55" s="4">
        <v>67.87</v>
      </c>
      <c r="E55" s="4">
        <v>17.062000000000001</v>
      </c>
      <c r="F55" s="4">
        <v>29.49</v>
      </c>
      <c r="G55" s="4">
        <v>2.681</v>
      </c>
      <c r="H55" s="4">
        <v>7.2</v>
      </c>
      <c r="I55" s="4">
        <v>2772</v>
      </c>
      <c r="J55" s="4">
        <f t="shared" si="0"/>
        <v>-5.2018292682926832</v>
      </c>
      <c r="K55" s="4">
        <f t="shared" si="1"/>
        <v>19.927777777777781</v>
      </c>
      <c r="L55" s="4">
        <f t="shared" si="2"/>
        <v>0.91895585622522147</v>
      </c>
    </row>
    <row r="56" spans="1:12">
      <c r="A56" s="5">
        <v>41102</v>
      </c>
      <c r="B56" s="6">
        <v>0.58333333333333337</v>
      </c>
      <c r="C56" s="4">
        <v>121</v>
      </c>
      <c r="D56" s="4">
        <v>67.58</v>
      </c>
      <c r="E56" s="4">
        <v>17.637</v>
      </c>
      <c r="F56" s="4">
        <v>29.49</v>
      </c>
      <c r="G56" s="4">
        <v>2.681</v>
      </c>
      <c r="H56" s="4">
        <v>6.4</v>
      </c>
      <c r="I56" s="4">
        <v>2779.67</v>
      </c>
      <c r="J56" s="4">
        <f t="shared" si="0"/>
        <v>-5.3771341463414641</v>
      </c>
      <c r="K56" s="4">
        <f t="shared" si="1"/>
        <v>19.766666666666666</v>
      </c>
      <c r="L56" s="4">
        <f t="shared" si="2"/>
        <v>0.91903381642514059</v>
      </c>
    </row>
    <row r="57" spans="1:12">
      <c r="A57" s="5">
        <v>41102</v>
      </c>
      <c r="B57" s="6">
        <v>0.58336805555555549</v>
      </c>
      <c r="C57" s="4">
        <v>124</v>
      </c>
      <c r="D57" s="4">
        <v>67.47</v>
      </c>
      <c r="E57" s="4">
        <v>17.343</v>
      </c>
      <c r="F57" s="4">
        <v>29.49</v>
      </c>
      <c r="G57" s="4">
        <v>2.681</v>
      </c>
      <c r="H57" s="4">
        <v>7.1</v>
      </c>
      <c r="I57" s="4">
        <v>2775.88</v>
      </c>
      <c r="J57" s="4">
        <f t="shared" si="0"/>
        <v>-5.2875000000000005</v>
      </c>
      <c r="K57" s="4">
        <f t="shared" si="1"/>
        <v>19.705555555555556</v>
      </c>
      <c r="L57" s="4">
        <f t="shared" si="2"/>
        <v>-0.68178382464095366</v>
      </c>
    </row>
    <row r="58" spans="1:12">
      <c r="A58" s="5">
        <v>41102</v>
      </c>
      <c r="B58" s="6">
        <v>0.58341435185185186</v>
      </c>
      <c r="C58" s="4">
        <v>128</v>
      </c>
      <c r="D58" s="4">
        <v>67.44</v>
      </c>
      <c r="E58" s="4">
        <v>17.776</v>
      </c>
      <c r="F58" s="4">
        <v>29.49</v>
      </c>
      <c r="G58" s="4">
        <v>2.7069999999999999</v>
      </c>
      <c r="H58" s="4">
        <v>7.09</v>
      </c>
      <c r="I58" s="4">
        <v>2785.49</v>
      </c>
      <c r="J58" s="4">
        <f t="shared" si="0"/>
        <v>-5.4195121951219516</v>
      </c>
      <c r="K58" s="4">
        <f t="shared" si="1"/>
        <v>19.688888888888886</v>
      </c>
      <c r="L58" s="4">
        <f t="shared" si="2"/>
        <v>0.12625096227869578</v>
      </c>
    </row>
    <row r="59" spans="1:12">
      <c r="A59" s="5">
        <v>41102</v>
      </c>
      <c r="B59" s="6">
        <v>0.58346064814814813</v>
      </c>
      <c r="C59" s="4">
        <v>132</v>
      </c>
      <c r="D59" s="4">
        <v>67.349999999999994</v>
      </c>
      <c r="E59" s="4">
        <v>17.925000000000001</v>
      </c>
      <c r="F59" s="4">
        <v>29.49</v>
      </c>
      <c r="G59" s="4">
        <v>2.7069999999999999</v>
      </c>
      <c r="H59" s="4">
        <v>7.08</v>
      </c>
      <c r="I59" s="4">
        <v>2796.44</v>
      </c>
      <c r="J59" s="4">
        <f t="shared" si="0"/>
        <v>-5.4649390243902447</v>
      </c>
      <c r="K59" s="4">
        <f t="shared" si="1"/>
        <v>19.638888888888886</v>
      </c>
      <c r="L59" s="4">
        <f t="shared" si="2"/>
        <v>1.1006711409396026</v>
      </c>
    </row>
    <row r="60" spans="1:12">
      <c r="A60" s="5">
        <v>41102</v>
      </c>
      <c r="B60" s="6">
        <v>0.5835069444444444</v>
      </c>
      <c r="C60" s="4">
        <v>136</v>
      </c>
      <c r="D60" s="4">
        <v>67.34</v>
      </c>
      <c r="E60" s="4">
        <v>18.032</v>
      </c>
      <c r="F60" s="4">
        <v>29.49</v>
      </c>
      <c r="G60" s="4">
        <v>2.681</v>
      </c>
      <c r="H60" s="4">
        <v>7.07</v>
      </c>
      <c r="I60" s="4">
        <v>2791.75</v>
      </c>
      <c r="J60" s="4">
        <f t="shared" si="0"/>
        <v>-5.4975609756097565</v>
      </c>
      <c r="K60" s="4">
        <f t="shared" si="1"/>
        <v>19.633333333333336</v>
      </c>
      <c r="L60" s="4">
        <f t="shared" si="2"/>
        <v>0.17030114226356977</v>
      </c>
    </row>
    <row r="61" spans="1:12">
      <c r="A61" s="5">
        <v>41102</v>
      </c>
      <c r="B61" s="6">
        <v>0.58355324074074078</v>
      </c>
      <c r="C61" s="4">
        <v>140</v>
      </c>
      <c r="D61" s="4">
        <v>67.33</v>
      </c>
      <c r="E61" s="4">
        <v>18.183</v>
      </c>
      <c r="F61" s="4">
        <v>29.49</v>
      </c>
      <c r="G61" s="4">
        <v>2.681</v>
      </c>
      <c r="H61" s="4">
        <v>7.07</v>
      </c>
      <c r="I61" s="4">
        <v>2793.78</v>
      </c>
      <c r="J61" s="4">
        <f t="shared" si="0"/>
        <v>-5.5435975609756101</v>
      </c>
      <c r="K61" s="4">
        <f t="shared" si="1"/>
        <v>19.627777777777776</v>
      </c>
      <c r="L61" s="4">
        <f t="shared" si="2"/>
        <v>0.12067696835918393</v>
      </c>
    </row>
    <row r="62" spans="1:12">
      <c r="A62" s="5">
        <v>41102</v>
      </c>
      <c r="B62" s="6">
        <v>0.58359953703703704</v>
      </c>
      <c r="C62" s="4">
        <v>144</v>
      </c>
      <c r="D62" s="4">
        <v>67.290000000000006</v>
      </c>
      <c r="E62" s="4">
        <v>18.358000000000001</v>
      </c>
      <c r="F62" s="4">
        <v>29.49</v>
      </c>
      <c r="G62" s="4">
        <v>2.681</v>
      </c>
      <c r="H62" s="4">
        <v>7.06</v>
      </c>
      <c r="I62" s="4">
        <v>2797.73</v>
      </c>
      <c r="J62" s="4">
        <f t="shared" si="0"/>
        <v>-5.5969512195121958</v>
      </c>
      <c r="K62" s="4">
        <f t="shared" si="1"/>
        <v>19.605555555555561</v>
      </c>
      <c r="L62" s="4">
        <f t="shared" si="2"/>
        <v>0.41650793650779933</v>
      </c>
    </row>
    <row r="63" spans="1:12">
      <c r="A63" s="5">
        <v>41102</v>
      </c>
      <c r="B63" s="6">
        <v>0.58364583333333331</v>
      </c>
      <c r="C63" s="4">
        <v>148</v>
      </c>
      <c r="D63" s="4">
        <v>67.33</v>
      </c>
      <c r="E63" s="4">
        <v>18.46</v>
      </c>
      <c r="F63" s="4">
        <v>29.49</v>
      </c>
      <c r="G63" s="4">
        <v>2.681</v>
      </c>
      <c r="H63" s="4">
        <v>7.06</v>
      </c>
      <c r="I63" s="4">
        <v>2796.88</v>
      </c>
      <c r="J63" s="4">
        <f t="shared" si="0"/>
        <v>-5.6280487804878057</v>
      </c>
      <c r="K63" s="4">
        <f t="shared" si="1"/>
        <v>19.627777777777776</v>
      </c>
      <c r="L63" s="4">
        <f t="shared" si="2"/>
        <v>-0.71459694989083333</v>
      </c>
    </row>
    <row r="64" spans="1:12">
      <c r="A64" s="5">
        <v>41102</v>
      </c>
      <c r="B64" s="6">
        <v>0.58369212962962969</v>
      </c>
      <c r="C64" s="4">
        <v>152</v>
      </c>
      <c r="D64" s="4">
        <v>67.38</v>
      </c>
      <c r="E64" s="4">
        <v>18.521000000000001</v>
      </c>
      <c r="F64" s="4">
        <v>29.49</v>
      </c>
      <c r="G64" s="4">
        <v>2.681</v>
      </c>
      <c r="H64" s="4">
        <v>7.02</v>
      </c>
      <c r="I64" s="4">
        <v>2798.8</v>
      </c>
      <c r="J64" s="4">
        <f t="shared" si="0"/>
        <v>-5.6466463414634154</v>
      </c>
      <c r="K64" s="4">
        <f t="shared" si="1"/>
        <v>19.655555555555551</v>
      </c>
      <c r="L64" s="4">
        <f t="shared" si="2"/>
        <v>-1.4936247723131515</v>
      </c>
    </row>
    <row r="65" spans="1:12">
      <c r="A65" s="5">
        <v>41102</v>
      </c>
      <c r="B65" s="6">
        <v>0.58373842592592595</v>
      </c>
      <c r="C65" s="4">
        <v>156</v>
      </c>
      <c r="D65" s="4">
        <v>67.400000000000006</v>
      </c>
      <c r="E65" s="4">
        <v>18.559999999999999</v>
      </c>
      <c r="F65" s="4">
        <v>29.49</v>
      </c>
      <c r="G65" s="4">
        <v>2.681</v>
      </c>
      <c r="H65" s="4">
        <v>6.99</v>
      </c>
      <c r="I65" s="4">
        <v>2798.27</v>
      </c>
      <c r="J65" s="4">
        <f t="shared" si="0"/>
        <v>-5.6585365853658534</v>
      </c>
      <c r="K65" s="4">
        <f t="shared" si="1"/>
        <v>19.666666666666671</v>
      </c>
      <c r="L65" s="4">
        <f t="shared" si="2"/>
        <v>-0.93447293447376023</v>
      </c>
    </row>
    <row r="66" spans="1:12">
      <c r="A66" s="5">
        <v>41102</v>
      </c>
      <c r="B66" s="6">
        <v>0.58377314814814818</v>
      </c>
      <c r="C66" s="4">
        <v>159</v>
      </c>
      <c r="D66" s="4">
        <v>67.400000000000006</v>
      </c>
      <c r="E66" s="4">
        <v>18.577000000000002</v>
      </c>
      <c r="F66" s="4">
        <v>29.49</v>
      </c>
      <c r="G66" s="4">
        <v>2.681</v>
      </c>
      <c r="H66" s="4">
        <v>6.97</v>
      </c>
      <c r="I66" s="4">
        <v>2796.04</v>
      </c>
      <c r="J66" s="4">
        <f t="shared" si="0"/>
        <v>-5.6637195121951232</v>
      </c>
      <c r="K66" s="4">
        <f t="shared" si="1"/>
        <v>19.666666666666671</v>
      </c>
      <c r="L66" s="4">
        <f t="shared" si="2"/>
        <v>0</v>
      </c>
    </row>
    <row r="67" spans="1:12">
      <c r="A67" s="5">
        <v>41102</v>
      </c>
      <c r="B67" s="6">
        <v>0.58381944444444445</v>
      </c>
      <c r="C67" s="4">
        <v>163</v>
      </c>
      <c r="D67" s="4">
        <v>67.290000000000006</v>
      </c>
      <c r="E67" s="4">
        <v>18.509</v>
      </c>
      <c r="F67" s="4">
        <v>29.49</v>
      </c>
      <c r="G67" s="4">
        <v>2.7069999999999999</v>
      </c>
      <c r="H67" s="4">
        <v>7.02</v>
      </c>
      <c r="I67" s="4">
        <v>2784.04</v>
      </c>
      <c r="J67" s="4">
        <f t="shared" si="0"/>
        <v>-5.6429878048780493</v>
      </c>
      <c r="K67" s="4">
        <f t="shared" si="1"/>
        <v>19.605555555555561</v>
      </c>
      <c r="L67" s="4">
        <f t="shared" si="2"/>
        <v>-2.9477124183005028</v>
      </c>
    </row>
    <row r="68" spans="1:12">
      <c r="A68" s="5">
        <v>41102</v>
      </c>
      <c r="B68" s="6">
        <v>0.58386574074074071</v>
      </c>
      <c r="C68" s="4">
        <v>167</v>
      </c>
      <c r="D68" s="4">
        <v>67.45</v>
      </c>
      <c r="E68" s="4">
        <v>17.234999999999999</v>
      </c>
      <c r="F68" s="4">
        <v>29.49</v>
      </c>
      <c r="G68" s="4">
        <v>2.681</v>
      </c>
      <c r="H68" s="4">
        <v>7.05</v>
      </c>
      <c r="I68" s="4">
        <v>2705.72</v>
      </c>
      <c r="J68" s="4">
        <f t="shared" si="0"/>
        <v>-5.2545731707317076</v>
      </c>
      <c r="K68" s="4">
        <f t="shared" si="1"/>
        <v>19.694444444444443</v>
      </c>
      <c r="L68" s="4">
        <f t="shared" si="2"/>
        <v>0.22885051456478103</v>
      </c>
    </row>
    <row r="69" spans="1:12">
      <c r="A69" s="5">
        <v>41102</v>
      </c>
      <c r="B69" s="6">
        <v>0.58391203703703709</v>
      </c>
      <c r="C69" s="4">
        <v>171</v>
      </c>
      <c r="D69" s="4">
        <v>67.86</v>
      </c>
      <c r="E69" s="4">
        <v>16.026</v>
      </c>
      <c r="F69" s="4">
        <v>29.49</v>
      </c>
      <c r="G69" s="4">
        <v>2.681</v>
      </c>
      <c r="H69" s="4">
        <v>7.1</v>
      </c>
      <c r="I69" s="4">
        <v>2673.35</v>
      </c>
      <c r="J69" s="4">
        <f t="shared" si="0"/>
        <v>-4.8859756097560973</v>
      </c>
      <c r="K69" s="4">
        <f t="shared" si="1"/>
        <v>19.922222222222224</v>
      </c>
      <c r="L69" s="4">
        <f t="shared" si="2"/>
        <v>0.6179579082804979</v>
      </c>
    </row>
    <row r="70" spans="1:12">
      <c r="A70" s="5">
        <v>41102</v>
      </c>
      <c r="B70" s="6">
        <v>0.58395833333333336</v>
      </c>
      <c r="C70" s="4">
        <v>175</v>
      </c>
      <c r="D70" s="4">
        <v>68.58</v>
      </c>
      <c r="E70" s="4">
        <v>14.266999999999999</v>
      </c>
      <c r="F70" s="4">
        <v>29.49</v>
      </c>
      <c r="G70" s="4">
        <v>2.681</v>
      </c>
      <c r="H70" s="4">
        <v>7.17</v>
      </c>
      <c r="I70" s="4">
        <v>2531.16</v>
      </c>
      <c r="J70" s="4">
        <f t="shared" si="0"/>
        <v>-4.3496951219512194</v>
      </c>
      <c r="K70" s="4">
        <f t="shared" si="1"/>
        <v>20.322222222222219</v>
      </c>
      <c r="L70" s="4">
        <f t="shared" si="2"/>
        <v>0.7458783399658806</v>
      </c>
    </row>
    <row r="71" spans="1:12">
      <c r="A71" s="5">
        <v>41102</v>
      </c>
      <c r="B71" s="6">
        <v>0.58400462962962962</v>
      </c>
      <c r="C71" s="4">
        <v>179</v>
      </c>
      <c r="D71" s="4">
        <v>69.37</v>
      </c>
      <c r="E71" s="4">
        <v>12.385</v>
      </c>
      <c r="F71" s="4">
        <v>29.49</v>
      </c>
      <c r="G71" s="4">
        <v>2.681</v>
      </c>
      <c r="H71" s="4">
        <v>7.27</v>
      </c>
      <c r="I71" s="4">
        <v>2395.2399999999998</v>
      </c>
      <c r="J71" s="4">
        <f t="shared" si="0"/>
        <v>-3.7759146341463414</v>
      </c>
      <c r="K71" s="4">
        <f t="shared" si="1"/>
        <v>20.761111111111113</v>
      </c>
      <c r="L71" s="4">
        <f t="shared" si="2"/>
        <v>0.76490730900933634</v>
      </c>
    </row>
    <row r="72" spans="1:12">
      <c r="A72" s="5">
        <v>41102</v>
      </c>
      <c r="B72" s="6">
        <v>0.58405092592592589</v>
      </c>
      <c r="C72" s="4">
        <v>183</v>
      </c>
      <c r="D72" s="4">
        <v>73.2</v>
      </c>
      <c r="E72" s="4">
        <v>10.042</v>
      </c>
      <c r="F72" s="4">
        <v>29.49</v>
      </c>
      <c r="G72" s="4">
        <v>2.681</v>
      </c>
      <c r="H72" s="4">
        <v>7.5</v>
      </c>
      <c r="I72" s="4">
        <v>1922.05</v>
      </c>
      <c r="J72" s="4">
        <f t="shared" si="0"/>
        <v>-3.0615853658536585</v>
      </c>
      <c r="K72" s="4">
        <f t="shared" si="1"/>
        <v>22.888888888888889</v>
      </c>
      <c r="L72" s="4">
        <f t="shared" si="2"/>
        <v>2.9787072603973992</v>
      </c>
    </row>
    <row r="73" spans="1:12">
      <c r="A73" s="5">
        <v>41102</v>
      </c>
      <c r="B73" s="6">
        <v>0.58409722222222216</v>
      </c>
      <c r="C73" s="4">
        <v>187</v>
      </c>
      <c r="D73" s="4">
        <v>75.61</v>
      </c>
      <c r="E73" s="4">
        <v>7.33</v>
      </c>
      <c r="F73" s="4">
        <v>29.49</v>
      </c>
      <c r="G73" s="4">
        <v>2.7069999999999999</v>
      </c>
      <c r="H73" s="4">
        <v>7.65</v>
      </c>
      <c r="I73" s="4">
        <v>1810.81</v>
      </c>
      <c r="J73" s="4">
        <f t="shared" si="0"/>
        <v>-2.2347560975609757</v>
      </c>
      <c r="K73" s="4">
        <f t="shared" si="1"/>
        <v>24.227777777777778</v>
      </c>
      <c r="L73" s="4">
        <f t="shared" si="2"/>
        <v>1.6193051458538184</v>
      </c>
    </row>
    <row r="74" spans="1:12">
      <c r="A74" s="5">
        <v>41102</v>
      </c>
      <c r="B74" s="6">
        <v>0.5841319444444445</v>
      </c>
      <c r="C74" s="4">
        <v>190</v>
      </c>
      <c r="D74" s="4">
        <v>77.72</v>
      </c>
      <c r="E74" s="4">
        <v>4.6020000000000003</v>
      </c>
      <c r="F74" s="4">
        <v>29.49</v>
      </c>
      <c r="G74" s="4">
        <v>2.7069999999999999</v>
      </c>
      <c r="H74" s="4">
        <v>7.75</v>
      </c>
      <c r="I74" s="4">
        <v>1787.97</v>
      </c>
      <c r="J74" s="4">
        <f t="shared" si="0"/>
        <v>-1.4030487804878051</v>
      </c>
      <c r="K74" s="4">
        <f t="shared" si="1"/>
        <v>25.4</v>
      </c>
      <c r="L74" s="4">
        <f t="shared" si="2"/>
        <v>1.4094167481264239</v>
      </c>
    </row>
    <row r="75" spans="1:12">
      <c r="A75" s="5">
        <v>41102</v>
      </c>
      <c r="B75" s="6">
        <v>0.58417824074074076</v>
      </c>
      <c r="C75" s="4">
        <v>194</v>
      </c>
      <c r="D75" s="4">
        <v>79.33</v>
      </c>
      <c r="E75" s="4">
        <v>2.6280000000000001</v>
      </c>
      <c r="F75" s="4">
        <v>29.49</v>
      </c>
      <c r="G75" s="4">
        <v>2.7069999999999999</v>
      </c>
      <c r="H75" s="4">
        <v>8.08</v>
      </c>
      <c r="I75" s="4">
        <v>1834.16</v>
      </c>
      <c r="J75" s="4">
        <f t="shared" si="0"/>
        <v>-0.801219512195122</v>
      </c>
      <c r="K75" s="4">
        <f t="shared" si="1"/>
        <v>26.294444444444441</v>
      </c>
      <c r="L75" s="4">
        <f t="shared" si="2"/>
        <v>1.486209613869184</v>
      </c>
    </row>
    <row r="76" spans="1:12">
      <c r="A76" s="11">
        <v>41102</v>
      </c>
      <c r="B76" s="12">
        <v>0.58422453703703703</v>
      </c>
      <c r="C76" s="13">
        <v>198</v>
      </c>
      <c r="D76" s="13">
        <v>86.21</v>
      </c>
      <c r="E76" s="13">
        <v>0.71</v>
      </c>
      <c r="F76" s="13">
        <v>29.49</v>
      </c>
      <c r="G76" s="13">
        <v>2.681</v>
      </c>
      <c r="H76" s="13">
        <v>8.5299999999999994</v>
      </c>
      <c r="I76" s="13">
        <v>3.61</v>
      </c>
    </row>
    <row r="77" spans="1:12">
      <c r="A77" s="11">
        <v>41102</v>
      </c>
      <c r="B77" s="12">
        <v>0.58427083333333341</v>
      </c>
      <c r="C77" s="13">
        <v>202</v>
      </c>
      <c r="D77" s="13">
        <v>84.48</v>
      </c>
      <c r="E77" s="13">
        <v>0.71499999999999997</v>
      </c>
      <c r="F77" s="13">
        <v>29.49</v>
      </c>
      <c r="G77" s="13">
        <v>2.7069999999999999</v>
      </c>
      <c r="H77" s="13">
        <v>7.9</v>
      </c>
      <c r="I77" s="13">
        <v>1.63</v>
      </c>
    </row>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dimension ref="A1:J51"/>
  <sheetViews>
    <sheetView zoomScale="80" zoomScaleNormal="80" workbookViewId="0">
      <selection activeCell="D2" sqref="D2:J3"/>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5" width="11.7109375" style="4" bestFit="1" customWidth="1"/>
    <col min="6" max="6" width="19.7109375" style="4" customWidth="1"/>
    <col min="7" max="8" width="11.7109375" style="4" bestFit="1" customWidth="1"/>
    <col min="9" max="9" width="17.85546875" style="4" customWidth="1"/>
    <col min="10" max="16384" width="9.140625" style="4"/>
  </cols>
  <sheetData>
    <row r="1" spans="1:10">
      <c r="A1" s="4" t="s">
        <v>101</v>
      </c>
      <c r="C1" s="4" t="s">
        <v>186</v>
      </c>
    </row>
    <row r="2" spans="1:10" ht="37.5" customHeight="1">
      <c r="D2" s="9" t="s">
        <v>228</v>
      </c>
      <c r="E2" s="9" t="s">
        <v>229</v>
      </c>
      <c r="F2" s="9" t="s">
        <v>230</v>
      </c>
      <c r="G2" s="9" t="s">
        <v>242</v>
      </c>
      <c r="H2" s="9" t="s">
        <v>243</v>
      </c>
      <c r="I2" s="9" t="s">
        <v>231</v>
      </c>
      <c r="J2" s="9" t="s">
        <v>232</v>
      </c>
    </row>
    <row r="3" spans="1:10">
      <c r="A3" s="4" t="s">
        <v>103</v>
      </c>
      <c r="B3" s="5">
        <v>41109</v>
      </c>
      <c r="C3" s="6">
        <v>0.60774305555555552</v>
      </c>
      <c r="D3" s="10">
        <f>MAX(D10:D48)-MIN(D10:D48)</f>
        <v>8.269999999999996</v>
      </c>
      <c r="E3" s="10">
        <f>MAX(E10:E48)-MIN(E10:E48)</f>
        <v>4.1789999999999994</v>
      </c>
      <c r="F3" s="10">
        <f>MAX(I10:I48)-MIN(I10:I48)</f>
        <v>62.300000000000068</v>
      </c>
      <c r="G3" s="4">
        <f>MAX(D10:D48)</f>
        <v>83.08</v>
      </c>
      <c r="H3" s="4">
        <f>MIN(D10:D48)</f>
        <v>74.81</v>
      </c>
      <c r="I3" s="13"/>
      <c r="J3" s="4" t="s">
        <v>305</v>
      </c>
    </row>
    <row r="4" spans="1:10">
      <c r="A4" s="4" t="s">
        <v>104</v>
      </c>
      <c r="B4" s="5">
        <v>41109</v>
      </c>
      <c r="C4" s="6">
        <v>0.60774305555555552</v>
      </c>
      <c r="J4" s="4" t="s">
        <v>306</v>
      </c>
    </row>
    <row r="5" spans="1:10">
      <c r="B5" s="5"/>
      <c r="C5" s="6"/>
    </row>
    <row r="6" spans="1:10">
      <c r="B6" s="5"/>
      <c r="C6" s="6"/>
    </row>
    <row r="7" spans="1:10">
      <c r="D7" s="4" t="s">
        <v>121</v>
      </c>
      <c r="E7" s="4" t="s">
        <v>108</v>
      </c>
      <c r="F7" s="4" t="s">
        <v>122</v>
      </c>
      <c r="G7" s="4" t="s">
        <v>123</v>
      </c>
      <c r="H7" s="4" t="s">
        <v>124</v>
      </c>
      <c r="I7" s="4" t="s">
        <v>125</v>
      </c>
    </row>
    <row r="8" spans="1:10">
      <c r="A8" s="4" t="s">
        <v>126</v>
      </c>
      <c r="B8" s="4" t="s">
        <v>127</v>
      </c>
      <c r="C8" s="4" t="s">
        <v>128</v>
      </c>
      <c r="D8" s="4" t="s">
        <v>129</v>
      </c>
      <c r="E8" s="4" t="s">
        <v>130</v>
      </c>
      <c r="F8" s="4" t="s">
        <v>131</v>
      </c>
      <c r="G8" s="4" t="s">
        <v>132</v>
      </c>
      <c r="H8" s="4" t="s">
        <v>124</v>
      </c>
      <c r="I8" s="4" t="s">
        <v>133</v>
      </c>
    </row>
    <row r="9" spans="1:10">
      <c r="A9" s="4" t="s">
        <v>134</v>
      </c>
      <c r="B9" s="4" t="s">
        <v>134</v>
      </c>
      <c r="C9" s="4" t="s">
        <v>135</v>
      </c>
      <c r="D9" s="4" t="s">
        <v>136</v>
      </c>
      <c r="E9" s="4" t="s">
        <v>136</v>
      </c>
      <c r="F9" s="4" t="s">
        <v>136</v>
      </c>
      <c r="G9" s="4" t="s">
        <v>136</v>
      </c>
      <c r="H9" s="4" t="s">
        <v>136</v>
      </c>
      <c r="I9" s="4" t="s">
        <v>136</v>
      </c>
    </row>
    <row r="10" spans="1:10">
      <c r="A10" s="5">
        <v>41109</v>
      </c>
      <c r="B10" s="6">
        <v>0.60840277777777774</v>
      </c>
      <c r="C10" s="4">
        <v>57</v>
      </c>
      <c r="D10" s="4">
        <v>82.89</v>
      </c>
      <c r="E10" s="4">
        <v>0.38900000000000001</v>
      </c>
      <c r="F10" s="4">
        <v>29.49</v>
      </c>
      <c r="G10" s="4">
        <v>2.7069999999999999</v>
      </c>
      <c r="H10" s="4">
        <v>8.57</v>
      </c>
      <c r="I10" s="4">
        <v>995.81</v>
      </c>
    </row>
    <row r="11" spans="1:10">
      <c r="A11" s="5">
        <v>41109</v>
      </c>
      <c r="B11" s="6">
        <v>0.60844907407407411</v>
      </c>
      <c r="C11" s="4">
        <v>61</v>
      </c>
      <c r="D11" s="4">
        <v>82.97</v>
      </c>
      <c r="E11" s="4">
        <v>0.45100000000000001</v>
      </c>
      <c r="F11" s="4">
        <v>29.49</v>
      </c>
      <c r="G11" s="4">
        <v>2.7069999999999999</v>
      </c>
      <c r="H11" s="4">
        <v>8.57</v>
      </c>
      <c r="I11" s="4">
        <v>996.11</v>
      </c>
    </row>
    <row r="12" spans="1:10">
      <c r="A12" s="5">
        <v>41109</v>
      </c>
      <c r="B12" s="6">
        <v>0.60849537037037038</v>
      </c>
      <c r="C12" s="4">
        <v>65</v>
      </c>
      <c r="D12" s="4">
        <v>83.08</v>
      </c>
      <c r="E12" s="4">
        <v>0.41699999999999998</v>
      </c>
      <c r="F12" s="4">
        <v>29.49</v>
      </c>
      <c r="G12" s="4">
        <v>2.681</v>
      </c>
      <c r="H12" s="4">
        <v>8.57</v>
      </c>
      <c r="I12" s="4">
        <v>1000.96</v>
      </c>
    </row>
    <row r="13" spans="1:10">
      <c r="A13" s="5">
        <v>41109</v>
      </c>
      <c r="B13" s="6">
        <v>0.60854166666666665</v>
      </c>
      <c r="C13" s="4">
        <v>69</v>
      </c>
      <c r="D13" s="4">
        <v>82.76</v>
      </c>
      <c r="E13" s="4">
        <v>1.1819999999999999</v>
      </c>
      <c r="F13" s="4">
        <v>29.49</v>
      </c>
      <c r="G13" s="4">
        <v>2.7069999999999999</v>
      </c>
      <c r="H13" s="4">
        <v>8.57</v>
      </c>
      <c r="I13" s="4">
        <v>982.11</v>
      </c>
    </row>
    <row r="14" spans="1:10">
      <c r="A14" s="5">
        <v>41109</v>
      </c>
      <c r="B14" s="6">
        <v>0.60858796296296302</v>
      </c>
      <c r="C14" s="4">
        <v>73</v>
      </c>
      <c r="D14" s="4">
        <v>81.510000000000005</v>
      </c>
      <c r="E14" s="4">
        <v>1.25</v>
      </c>
      <c r="F14" s="4">
        <v>29.49</v>
      </c>
      <c r="G14" s="4">
        <v>2.7069999999999999</v>
      </c>
      <c r="H14" s="4">
        <v>8.59</v>
      </c>
      <c r="I14" s="4">
        <v>979.47</v>
      </c>
    </row>
    <row r="15" spans="1:10">
      <c r="A15" s="5">
        <v>41109</v>
      </c>
      <c r="B15" s="6">
        <v>0.60862268518518514</v>
      </c>
      <c r="C15" s="4">
        <v>76</v>
      </c>
      <c r="D15" s="4">
        <v>80.400000000000006</v>
      </c>
      <c r="E15" s="4">
        <v>2.2229999999999999</v>
      </c>
      <c r="F15" s="4">
        <v>29.49</v>
      </c>
      <c r="G15" s="4">
        <v>2.7069999999999999</v>
      </c>
      <c r="H15" s="4">
        <v>8.52</v>
      </c>
      <c r="I15" s="4">
        <v>964.8</v>
      </c>
    </row>
    <row r="16" spans="1:10">
      <c r="A16" s="5">
        <v>41109</v>
      </c>
      <c r="B16" s="6">
        <v>0.60866898148148152</v>
      </c>
      <c r="C16" s="4">
        <v>80</v>
      </c>
      <c r="D16" s="4">
        <v>76.099999999999994</v>
      </c>
      <c r="E16" s="4">
        <v>2.5920000000000001</v>
      </c>
      <c r="F16" s="4">
        <v>29.49</v>
      </c>
      <c r="G16" s="4">
        <v>2.7069999999999999</v>
      </c>
      <c r="H16" s="4">
        <v>8.3699999999999992</v>
      </c>
      <c r="I16" s="4">
        <v>948.09</v>
      </c>
    </row>
    <row r="17" spans="1:9">
      <c r="A17" s="5">
        <v>41109</v>
      </c>
      <c r="B17" s="6">
        <v>0.60871527777777779</v>
      </c>
      <c r="C17" s="4">
        <v>84</v>
      </c>
      <c r="D17" s="4">
        <v>75.33</v>
      </c>
      <c r="E17" s="4">
        <v>3.0169999999999999</v>
      </c>
      <c r="F17" s="4">
        <v>29.49</v>
      </c>
      <c r="G17" s="4">
        <v>2.7069999999999999</v>
      </c>
      <c r="H17" s="4">
        <v>8.26</v>
      </c>
      <c r="I17" s="4">
        <v>946.46</v>
      </c>
    </row>
    <row r="18" spans="1:9">
      <c r="A18" s="5">
        <v>41109</v>
      </c>
      <c r="B18" s="6">
        <v>0.60876157407407405</v>
      </c>
      <c r="C18" s="4">
        <v>88</v>
      </c>
      <c r="D18" s="4">
        <v>75.12</v>
      </c>
      <c r="E18" s="4">
        <v>3.698</v>
      </c>
      <c r="F18" s="4">
        <v>29.49</v>
      </c>
      <c r="G18" s="4">
        <v>2.7069999999999999</v>
      </c>
      <c r="H18" s="4">
        <v>8.09</v>
      </c>
      <c r="I18" s="4">
        <v>946.45</v>
      </c>
    </row>
    <row r="19" spans="1:9">
      <c r="A19" s="5">
        <v>41109</v>
      </c>
      <c r="B19" s="6">
        <v>0.60880787037037043</v>
      </c>
      <c r="C19" s="4">
        <v>92</v>
      </c>
      <c r="D19" s="4">
        <v>75.12</v>
      </c>
      <c r="E19" s="4">
        <v>3.8079999999999998</v>
      </c>
      <c r="F19" s="4">
        <v>29.49</v>
      </c>
      <c r="G19" s="4">
        <v>2.7069999999999999</v>
      </c>
      <c r="H19" s="4">
        <v>8.0399999999999991</v>
      </c>
      <c r="I19" s="4">
        <v>945.36</v>
      </c>
    </row>
    <row r="20" spans="1:9">
      <c r="A20" s="5">
        <v>41109</v>
      </c>
      <c r="B20" s="6">
        <v>0.6088541666666667</v>
      </c>
      <c r="C20" s="4">
        <v>96</v>
      </c>
      <c r="D20" s="4">
        <v>75.14</v>
      </c>
      <c r="E20" s="4">
        <v>3.504</v>
      </c>
      <c r="F20" s="4">
        <v>29.49</v>
      </c>
      <c r="G20" s="4">
        <v>2.7330000000000001</v>
      </c>
      <c r="H20" s="4">
        <v>8.0399999999999991</v>
      </c>
      <c r="I20" s="4">
        <v>944.01</v>
      </c>
    </row>
    <row r="21" spans="1:9">
      <c r="A21" s="5">
        <v>41109</v>
      </c>
      <c r="B21" s="6">
        <v>0.60939814814814819</v>
      </c>
      <c r="C21" s="4">
        <v>143</v>
      </c>
      <c r="D21" s="4">
        <v>82.58</v>
      </c>
      <c r="E21" s="4">
        <v>2.9140000000000001</v>
      </c>
      <c r="F21" s="4">
        <v>29.49</v>
      </c>
      <c r="G21" s="4">
        <v>2.7069999999999999</v>
      </c>
      <c r="H21" s="4">
        <v>8.59</v>
      </c>
      <c r="I21" s="4">
        <v>972.8</v>
      </c>
    </row>
    <row r="22" spans="1:9">
      <c r="A22" s="5">
        <v>41109</v>
      </c>
      <c r="B22" s="6">
        <v>0.60944444444444446</v>
      </c>
      <c r="C22" s="4">
        <v>147</v>
      </c>
      <c r="D22" s="4">
        <v>79</v>
      </c>
      <c r="E22" s="4">
        <v>2.4129999999999998</v>
      </c>
      <c r="F22" s="4">
        <v>29.49</v>
      </c>
      <c r="G22" s="4">
        <v>2.7069999999999999</v>
      </c>
      <c r="H22" s="4">
        <v>8.49</v>
      </c>
      <c r="I22" s="4">
        <v>963.11</v>
      </c>
    </row>
    <row r="23" spans="1:9">
      <c r="A23" s="5">
        <v>41109</v>
      </c>
      <c r="B23" s="6">
        <v>0.60949074074074072</v>
      </c>
      <c r="C23" s="4">
        <v>151</v>
      </c>
      <c r="D23" s="4">
        <v>77.83</v>
      </c>
      <c r="E23" s="4">
        <v>2.4249999999999998</v>
      </c>
      <c r="F23" s="4">
        <v>29.49</v>
      </c>
      <c r="G23" s="4">
        <v>2.7069999999999999</v>
      </c>
      <c r="H23" s="4">
        <v>8.3800000000000008</v>
      </c>
      <c r="I23" s="4">
        <v>956.38</v>
      </c>
    </row>
    <row r="24" spans="1:9">
      <c r="A24" s="5">
        <v>41109</v>
      </c>
      <c r="B24" s="6">
        <v>0.6095370370370371</v>
      </c>
      <c r="C24" s="4">
        <v>155</v>
      </c>
      <c r="D24" s="4">
        <v>76.66</v>
      </c>
      <c r="E24" s="4">
        <v>3.0030000000000001</v>
      </c>
      <c r="F24" s="4">
        <v>29.49</v>
      </c>
      <c r="G24" s="4">
        <v>2.7069999999999999</v>
      </c>
      <c r="H24" s="4">
        <v>8.2799999999999994</v>
      </c>
      <c r="I24" s="4">
        <v>948.92</v>
      </c>
    </row>
    <row r="25" spans="1:9">
      <c r="A25" s="5">
        <v>41109</v>
      </c>
      <c r="B25" s="6">
        <v>0.60957175925925922</v>
      </c>
      <c r="C25" s="4">
        <v>158</v>
      </c>
      <c r="D25" s="4">
        <v>75.47</v>
      </c>
      <c r="E25" s="4">
        <v>3</v>
      </c>
      <c r="F25" s="4">
        <v>29.49</v>
      </c>
      <c r="G25" s="4">
        <v>2.7069999999999999</v>
      </c>
      <c r="H25" s="4">
        <v>8.19</v>
      </c>
      <c r="I25" s="4">
        <v>949.19</v>
      </c>
    </row>
    <row r="26" spans="1:9">
      <c r="A26" s="5">
        <v>41109</v>
      </c>
      <c r="B26" s="6">
        <v>0.60961805555555559</v>
      </c>
      <c r="C26" s="4">
        <v>162</v>
      </c>
      <c r="D26" s="4">
        <v>75.400000000000006</v>
      </c>
      <c r="E26" s="4">
        <v>3.0819999999999999</v>
      </c>
      <c r="F26" s="4">
        <v>29.49</v>
      </c>
      <c r="G26" s="4">
        <v>2.7069999999999999</v>
      </c>
      <c r="H26" s="4">
        <v>8.1300000000000008</v>
      </c>
      <c r="I26" s="4">
        <v>948.65</v>
      </c>
    </row>
    <row r="27" spans="1:9">
      <c r="A27" s="5">
        <v>41109</v>
      </c>
      <c r="B27" s="6">
        <v>0.60966435185185186</v>
      </c>
      <c r="C27" s="4">
        <v>166</v>
      </c>
      <c r="D27" s="4">
        <v>75.489999999999995</v>
      </c>
      <c r="E27" s="4">
        <v>2.806</v>
      </c>
      <c r="F27" s="4">
        <v>29.49</v>
      </c>
      <c r="G27" s="4">
        <v>2.7069999999999999</v>
      </c>
      <c r="H27" s="4">
        <v>8.09</v>
      </c>
      <c r="I27" s="4">
        <v>948.38</v>
      </c>
    </row>
    <row r="28" spans="1:9">
      <c r="A28" s="5">
        <v>41109</v>
      </c>
      <c r="B28" s="6">
        <v>0.60971064814814813</v>
      </c>
      <c r="C28" s="4">
        <v>170</v>
      </c>
      <c r="D28" s="4">
        <v>75.930000000000007</v>
      </c>
      <c r="E28" s="4">
        <v>2.9820000000000002</v>
      </c>
      <c r="F28" s="4">
        <v>29.49</v>
      </c>
      <c r="G28" s="4">
        <v>2.7069999999999999</v>
      </c>
      <c r="H28" s="4">
        <v>7.99</v>
      </c>
      <c r="I28" s="4">
        <v>951.4</v>
      </c>
    </row>
    <row r="29" spans="1:9">
      <c r="A29" s="5">
        <v>41109</v>
      </c>
      <c r="B29" s="6">
        <v>0.6097569444444445</v>
      </c>
      <c r="C29" s="4">
        <v>174</v>
      </c>
      <c r="D29" s="4">
        <v>76.02</v>
      </c>
      <c r="E29" s="4">
        <v>2.008</v>
      </c>
      <c r="F29" s="4">
        <v>29.49</v>
      </c>
      <c r="G29" s="4">
        <v>2.7069999999999999</v>
      </c>
      <c r="H29" s="4">
        <v>8.0399999999999991</v>
      </c>
      <c r="I29" s="4">
        <v>951.12</v>
      </c>
    </row>
    <row r="30" spans="1:9">
      <c r="A30" s="5">
        <v>41109</v>
      </c>
      <c r="B30" s="6">
        <v>0.60980324074074077</v>
      </c>
      <c r="C30" s="4">
        <v>178</v>
      </c>
      <c r="D30" s="4">
        <v>75.88</v>
      </c>
      <c r="E30" s="4">
        <v>2.1469999999999998</v>
      </c>
      <c r="F30" s="4">
        <v>29.49</v>
      </c>
      <c r="G30" s="4">
        <v>2.7069999999999999</v>
      </c>
      <c r="H30" s="4">
        <v>8.0399999999999991</v>
      </c>
      <c r="I30" s="4">
        <v>960.02</v>
      </c>
    </row>
    <row r="31" spans="1:9">
      <c r="A31" s="5">
        <v>41109</v>
      </c>
      <c r="B31" s="6">
        <v>0.60984953703703704</v>
      </c>
      <c r="C31" s="4">
        <v>182</v>
      </c>
      <c r="D31" s="4">
        <v>79.599999999999994</v>
      </c>
      <c r="E31" s="4">
        <v>1.4630000000000001</v>
      </c>
      <c r="F31" s="4">
        <v>29.49</v>
      </c>
      <c r="G31" s="4">
        <v>2.7069999999999999</v>
      </c>
      <c r="H31" s="4">
        <v>8.31</v>
      </c>
      <c r="I31" s="4">
        <v>971.09</v>
      </c>
    </row>
    <row r="32" spans="1:9">
      <c r="A32" s="5">
        <v>41109</v>
      </c>
      <c r="B32" s="6">
        <v>0.6098958333333333</v>
      </c>
      <c r="C32" s="4">
        <v>186</v>
      </c>
      <c r="D32" s="4">
        <v>78.11</v>
      </c>
      <c r="E32" s="4">
        <v>1.248</v>
      </c>
      <c r="F32" s="4">
        <v>29.49</v>
      </c>
      <c r="G32" s="4">
        <v>2.681</v>
      </c>
      <c r="H32" s="4">
        <v>8.4499999999999993</v>
      </c>
      <c r="I32" s="4">
        <v>976.29</v>
      </c>
    </row>
    <row r="33" spans="1:9">
      <c r="A33" s="5">
        <v>41109</v>
      </c>
      <c r="B33" s="6">
        <v>0.60994212962962957</v>
      </c>
      <c r="C33" s="4">
        <v>190</v>
      </c>
      <c r="D33" s="4">
        <v>81.05</v>
      </c>
      <c r="E33" s="4">
        <v>1.9750000000000001</v>
      </c>
      <c r="F33" s="4">
        <v>29.49</v>
      </c>
      <c r="G33" s="4">
        <v>2.7069999999999999</v>
      </c>
      <c r="H33" s="4">
        <v>8.5399999999999991</v>
      </c>
      <c r="I33" s="4">
        <v>971.67</v>
      </c>
    </row>
    <row r="34" spans="1:9">
      <c r="A34" s="5">
        <v>41109</v>
      </c>
      <c r="B34" s="6">
        <v>0.60998842592592595</v>
      </c>
      <c r="C34" s="4">
        <v>194</v>
      </c>
      <c r="D34" s="4">
        <v>80.569999999999993</v>
      </c>
      <c r="E34" s="4">
        <v>1.621</v>
      </c>
      <c r="F34" s="4">
        <v>29.49</v>
      </c>
      <c r="G34" s="4">
        <v>2.681</v>
      </c>
      <c r="H34" s="4">
        <v>8.58</v>
      </c>
      <c r="I34" s="4">
        <v>976.29</v>
      </c>
    </row>
    <row r="35" spans="1:9">
      <c r="A35" s="5">
        <v>41109</v>
      </c>
      <c r="B35" s="6">
        <v>0.61002314814814818</v>
      </c>
      <c r="C35" s="4">
        <v>197</v>
      </c>
      <c r="D35" s="4">
        <v>81.64</v>
      </c>
      <c r="E35" s="4">
        <v>1.2749999999999999</v>
      </c>
      <c r="F35" s="4">
        <v>29.49</v>
      </c>
      <c r="G35" s="4">
        <v>2.7069999999999999</v>
      </c>
      <c r="H35" s="4">
        <v>8.66</v>
      </c>
      <c r="I35" s="4">
        <v>983.89</v>
      </c>
    </row>
    <row r="36" spans="1:9">
      <c r="A36" s="5">
        <v>41109</v>
      </c>
      <c r="B36" s="6">
        <v>0.61006944444444444</v>
      </c>
      <c r="C36" s="4">
        <v>201</v>
      </c>
      <c r="D36" s="4">
        <v>81.86</v>
      </c>
      <c r="E36" s="4">
        <v>1.3540000000000001</v>
      </c>
      <c r="F36" s="4">
        <v>29.49</v>
      </c>
      <c r="G36" s="4">
        <v>2.7069999999999999</v>
      </c>
      <c r="H36" s="4">
        <v>8.69</v>
      </c>
      <c r="I36" s="4">
        <v>982.42</v>
      </c>
    </row>
    <row r="37" spans="1:9">
      <c r="A37" s="5">
        <v>41109</v>
      </c>
      <c r="B37" s="6">
        <v>0.61011574074074071</v>
      </c>
      <c r="C37" s="4">
        <v>205</v>
      </c>
      <c r="D37" s="4">
        <v>81.73</v>
      </c>
      <c r="E37" s="4">
        <v>0.81399999999999995</v>
      </c>
      <c r="F37" s="4">
        <v>29.49</v>
      </c>
      <c r="G37" s="4">
        <v>2.7069999999999999</v>
      </c>
      <c r="H37" s="4">
        <v>8.68</v>
      </c>
      <c r="I37" s="4">
        <v>989.53</v>
      </c>
    </row>
    <row r="38" spans="1:9">
      <c r="A38" s="5">
        <v>41109</v>
      </c>
      <c r="B38" s="6">
        <v>0.61016203703703698</v>
      </c>
      <c r="C38" s="4">
        <v>209</v>
      </c>
      <c r="D38" s="4">
        <v>83.05</v>
      </c>
      <c r="E38" s="4">
        <v>0.78900000000000003</v>
      </c>
      <c r="F38" s="4">
        <v>29.49</v>
      </c>
      <c r="G38" s="4">
        <v>2.7069999999999999</v>
      </c>
      <c r="H38" s="4">
        <v>8.7100000000000009</v>
      </c>
      <c r="I38" s="4">
        <v>994.02</v>
      </c>
    </row>
    <row r="39" spans="1:9">
      <c r="A39" s="5">
        <v>41109</v>
      </c>
      <c r="B39" s="6">
        <v>0.61020833333333335</v>
      </c>
      <c r="C39" s="4">
        <v>213</v>
      </c>
      <c r="D39" s="4">
        <v>76.22</v>
      </c>
      <c r="E39" s="4">
        <v>3.9420000000000002</v>
      </c>
      <c r="F39" s="4">
        <v>29.49</v>
      </c>
      <c r="G39" s="4">
        <v>2.7330000000000001</v>
      </c>
      <c r="H39" s="4">
        <v>8.4499999999999993</v>
      </c>
      <c r="I39" s="4">
        <v>947.3</v>
      </c>
    </row>
    <row r="40" spans="1:9">
      <c r="A40" s="5">
        <v>41109</v>
      </c>
      <c r="B40" s="6">
        <v>0.61025462962962962</v>
      </c>
      <c r="C40" s="4">
        <v>217</v>
      </c>
      <c r="D40" s="4">
        <v>75.03</v>
      </c>
      <c r="E40" s="4">
        <v>4.0439999999999996</v>
      </c>
      <c r="F40" s="4">
        <v>29.49</v>
      </c>
      <c r="G40" s="4">
        <v>2.7069999999999999</v>
      </c>
      <c r="H40" s="4">
        <v>8.2200000000000006</v>
      </c>
      <c r="I40" s="4">
        <v>945.94</v>
      </c>
    </row>
    <row r="41" spans="1:9">
      <c r="A41" s="5">
        <v>41109</v>
      </c>
      <c r="B41" s="6">
        <v>0.61030092592592589</v>
      </c>
      <c r="C41" s="4">
        <v>221</v>
      </c>
      <c r="D41" s="4">
        <v>74.88</v>
      </c>
      <c r="E41" s="4">
        <v>4.5679999999999996</v>
      </c>
      <c r="F41" s="4">
        <v>29.49</v>
      </c>
      <c r="G41" s="4">
        <v>2.7330000000000001</v>
      </c>
      <c r="H41" s="4">
        <v>8.14</v>
      </c>
      <c r="I41" s="4">
        <v>945.12</v>
      </c>
    </row>
    <row r="42" spans="1:9">
      <c r="A42" s="5">
        <v>41109</v>
      </c>
      <c r="B42" s="6">
        <v>0.61034722222222226</v>
      </c>
      <c r="C42" s="4">
        <v>225</v>
      </c>
      <c r="D42" s="4">
        <v>74.92</v>
      </c>
      <c r="E42" s="4">
        <v>4.4640000000000004</v>
      </c>
      <c r="F42" s="4">
        <v>29.49</v>
      </c>
      <c r="G42" s="4">
        <v>2.7069999999999999</v>
      </c>
      <c r="H42" s="4">
        <v>8.02</v>
      </c>
      <c r="I42" s="4">
        <v>945.13</v>
      </c>
    </row>
    <row r="43" spans="1:9">
      <c r="A43" s="5">
        <v>41109</v>
      </c>
      <c r="B43" s="6">
        <v>0.61039351851851853</v>
      </c>
      <c r="C43" s="4">
        <v>229</v>
      </c>
      <c r="D43" s="4">
        <v>74.88</v>
      </c>
      <c r="E43" s="4">
        <v>4.3330000000000002</v>
      </c>
      <c r="F43" s="4">
        <v>29.49</v>
      </c>
      <c r="G43" s="4">
        <v>2.7069999999999999</v>
      </c>
      <c r="H43" s="4">
        <v>7.93</v>
      </c>
      <c r="I43" s="4">
        <v>945.4</v>
      </c>
    </row>
    <row r="44" spans="1:9">
      <c r="A44" s="5">
        <v>41109</v>
      </c>
      <c r="B44" s="6">
        <v>0.6104398148148148</v>
      </c>
      <c r="C44" s="4">
        <v>233</v>
      </c>
      <c r="D44" s="4">
        <v>74.88</v>
      </c>
      <c r="E44" s="4">
        <v>4.45</v>
      </c>
      <c r="F44" s="4">
        <v>29.49</v>
      </c>
      <c r="G44" s="4">
        <v>2.7330000000000001</v>
      </c>
      <c r="H44" s="4">
        <v>7.9</v>
      </c>
      <c r="I44" s="4">
        <v>941.07</v>
      </c>
    </row>
    <row r="45" spans="1:9">
      <c r="A45" s="5">
        <v>41109</v>
      </c>
      <c r="B45" s="6">
        <v>0.61047453703703702</v>
      </c>
      <c r="C45" s="4">
        <v>236</v>
      </c>
      <c r="D45" s="4">
        <v>74.81</v>
      </c>
      <c r="E45" s="4">
        <v>4.4649999999999999</v>
      </c>
      <c r="F45" s="4">
        <v>29.49</v>
      </c>
      <c r="G45" s="4">
        <v>2.7069999999999999</v>
      </c>
      <c r="H45" s="4">
        <v>7.86</v>
      </c>
      <c r="I45" s="4">
        <v>944.59</v>
      </c>
    </row>
    <row r="46" spans="1:9">
      <c r="A46" s="5">
        <v>41109</v>
      </c>
      <c r="B46" s="6">
        <v>0.61052083333333329</v>
      </c>
      <c r="C46" s="4">
        <v>240</v>
      </c>
      <c r="D46" s="4">
        <v>74.83</v>
      </c>
      <c r="E46" s="4">
        <v>4.3559999999999999</v>
      </c>
      <c r="F46" s="4">
        <v>29.49</v>
      </c>
      <c r="G46" s="4">
        <v>2.7330000000000001</v>
      </c>
      <c r="H46" s="4">
        <v>7.82</v>
      </c>
      <c r="I46" s="4">
        <v>943.78</v>
      </c>
    </row>
    <row r="47" spans="1:9">
      <c r="A47" s="5">
        <v>41109</v>
      </c>
      <c r="B47" s="6">
        <v>0.61056712962962967</v>
      </c>
      <c r="C47" s="4">
        <v>244</v>
      </c>
      <c r="D47" s="4">
        <v>74.86</v>
      </c>
      <c r="E47" s="4">
        <v>4.4580000000000002</v>
      </c>
      <c r="F47" s="4">
        <v>29.49</v>
      </c>
      <c r="G47" s="4">
        <v>2.7069999999999999</v>
      </c>
      <c r="H47" s="4">
        <v>7.78</v>
      </c>
      <c r="I47" s="4">
        <v>945.68</v>
      </c>
    </row>
    <row r="48" spans="1:9">
      <c r="A48" s="5">
        <v>41109</v>
      </c>
      <c r="B48" s="6">
        <v>0.61061342592592593</v>
      </c>
      <c r="C48" s="4">
        <v>248</v>
      </c>
      <c r="D48" s="4">
        <v>74.89</v>
      </c>
      <c r="E48" s="4">
        <v>3.871</v>
      </c>
      <c r="F48" s="4">
        <v>29.49</v>
      </c>
      <c r="G48" s="4">
        <v>2.7330000000000001</v>
      </c>
      <c r="H48" s="4">
        <v>7.75</v>
      </c>
      <c r="I48" s="4">
        <v>938.66</v>
      </c>
    </row>
    <row r="49" spans="1:9">
      <c r="A49" s="11">
        <v>41109</v>
      </c>
      <c r="B49" s="12">
        <v>0.6106597222222222</v>
      </c>
      <c r="C49" s="13">
        <v>252</v>
      </c>
      <c r="D49" s="13">
        <v>75.88</v>
      </c>
      <c r="E49" s="13">
        <v>0.26800000000000002</v>
      </c>
      <c r="F49" s="13">
        <v>29.49</v>
      </c>
      <c r="G49" s="13">
        <v>2.7069999999999999</v>
      </c>
      <c r="H49" s="13">
        <v>8.0299999999999994</v>
      </c>
      <c r="I49" s="13">
        <v>6.09</v>
      </c>
    </row>
    <row r="50" spans="1:9">
      <c r="A50" s="11">
        <v>41109</v>
      </c>
      <c r="B50" s="12">
        <v>0.61070601851851858</v>
      </c>
      <c r="C50" s="13">
        <v>256</v>
      </c>
      <c r="D50" s="13">
        <v>79.819999999999993</v>
      </c>
      <c r="E50" s="13">
        <v>-1.9E-2</v>
      </c>
      <c r="F50" s="13">
        <v>29.49</v>
      </c>
      <c r="G50" s="13">
        <v>2.7330000000000001</v>
      </c>
      <c r="H50" s="13">
        <v>8.11</v>
      </c>
      <c r="I50" s="13">
        <v>1.29</v>
      </c>
    </row>
    <row r="51" spans="1:9">
      <c r="A51" s="11">
        <v>41109</v>
      </c>
      <c r="B51" s="12">
        <v>0.61075231481481485</v>
      </c>
      <c r="C51" s="13">
        <v>260</v>
      </c>
      <c r="D51" s="13">
        <v>76.58</v>
      </c>
      <c r="E51" s="13">
        <v>-4.7E-2</v>
      </c>
      <c r="F51" s="13">
        <v>29.49</v>
      </c>
      <c r="G51" s="13">
        <v>2.7069999999999999</v>
      </c>
      <c r="H51" s="13">
        <v>8.1300000000000008</v>
      </c>
      <c r="I51" s="13">
        <v>1.29</v>
      </c>
    </row>
  </sheetData>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dimension ref="A1:J59"/>
  <sheetViews>
    <sheetView zoomScale="80" zoomScaleNormal="80" workbookViewId="0">
      <selection activeCell="D2" sqref="D2:J3"/>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5" width="11.7109375" style="4" bestFit="1" customWidth="1"/>
    <col min="6" max="6" width="20.85546875" style="4" customWidth="1"/>
    <col min="7" max="8" width="11.7109375" style="4" bestFit="1" customWidth="1"/>
    <col min="9" max="9" width="19" style="4" customWidth="1"/>
    <col min="10" max="16384" width="9.140625" style="4"/>
  </cols>
  <sheetData>
    <row r="1" spans="1:10">
      <c r="A1" s="4" t="s">
        <v>101</v>
      </c>
      <c r="C1" s="4" t="s">
        <v>187</v>
      </c>
    </row>
    <row r="2" spans="1:10" ht="37.5" customHeight="1">
      <c r="B2" s="4" t="s">
        <v>237</v>
      </c>
      <c r="C2" s="4" t="s">
        <v>236</v>
      </c>
      <c r="D2" s="9" t="s">
        <v>228</v>
      </c>
      <c r="E2" s="9" t="s">
        <v>229</v>
      </c>
      <c r="F2" s="9" t="s">
        <v>230</v>
      </c>
      <c r="G2" s="9" t="s">
        <v>242</v>
      </c>
      <c r="H2" s="9" t="s">
        <v>243</v>
      </c>
      <c r="I2" s="9" t="s">
        <v>231</v>
      </c>
      <c r="J2" s="9" t="s">
        <v>232</v>
      </c>
    </row>
    <row r="3" spans="1:10">
      <c r="A3" s="4" t="s">
        <v>103</v>
      </c>
      <c r="B3" s="5">
        <v>41109</v>
      </c>
      <c r="C3" s="6">
        <v>0.49099537037037039</v>
      </c>
      <c r="D3" s="10">
        <f>MAX(D11:D59)-MIN(D11:D59)</f>
        <v>2.4799999999999898</v>
      </c>
      <c r="E3" s="10">
        <f>MAX(E11:E59)-MIN(E11:E59)</f>
        <v>3.173</v>
      </c>
      <c r="F3" s="10">
        <f>MAX(I11:I59)-MIN(I11:I59)</f>
        <v>27.759999999999991</v>
      </c>
      <c r="G3" s="4">
        <f>MAX(D11:D59)</f>
        <v>78.66</v>
      </c>
      <c r="H3" s="4">
        <f>MIN(D11:D59)</f>
        <v>76.180000000000007</v>
      </c>
      <c r="I3" s="13"/>
    </row>
    <row r="4" spans="1:10">
      <c r="A4" s="4" t="s">
        <v>104</v>
      </c>
      <c r="B4" s="5">
        <v>41109</v>
      </c>
      <c r="C4" s="6">
        <v>0.49099537037037039</v>
      </c>
    </row>
    <row r="5" spans="1:10">
      <c r="B5" s="5"/>
      <c r="C5" s="6"/>
    </row>
    <row r="6" spans="1:10">
      <c r="B6" s="5"/>
      <c r="C6" s="6"/>
    </row>
    <row r="7" spans="1:10">
      <c r="D7" s="4" t="s">
        <v>121</v>
      </c>
      <c r="E7" s="4" t="s">
        <v>108</v>
      </c>
      <c r="F7" s="4" t="s">
        <v>122</v>
      </c>
      <c r="G7" s="4" t="s">
        <v>123</v>
      </c>
      <c r="H7" s="4" t="s">
        <v>124</v>
      </c>
      <c r="I7" s="4" t="s">
        <v>125</v>
      </c>
    </row>
    <row r="8" spans="1:10">
      <c r="A8" s="4" t="s">
        <v>126</v>
      </c>
      <c r="B8" s="4" t="s">
        <v>127</v>
      </c>
      <c r="C8" s="4" t="s">
        <v>128</v>
      </c>
      <c r="D8" s="4" t="s">
        <v>129</v>
      </c>
      <c r="E8" s="4" t="s">
        <v>130</v>
      </c>
      <c r="F8" s="4" t="s">
        <v>131</v>
      </c>
      <c r="G8" s="4" t="s">
        <v>132</v>
      </c>
      <c r="H8" s="4" t="s">
        <v>124</v>
      </c>
      <c r="I8" s="4" t="s">
        <v>133</v>
      </c>
    </row>
    <row r="9" spans="1:10">
      <c r="A9" s="4" t="s">
        <v>134</v>
      </c>
      <c r="B9" s="4" t="s">
        <v>134</v>
      </c>
      <c r="C9" s="4" t="s">
        <v>135</v>
      </c>
      <c r="D9" s="4" t="s">
        <v>136</v>
      </c>
      <c r="E9" s="4" t="s">
        <v>136</v>
      </c>
      <c r="F9" s="4" t="s">
        <v>136</v>
      </c>
      <c r="G9" s="4" t="s">
        <v>136</v>
      </c>
      <c r="H9" s="4" t="s">
        <v>136</v>
      </c>
      <c r="I9" s="4" t="s">
        <v>136</v>
      </c>
    </row>
    <row r="10" spans="1:10">
      <c r="A10" s="11">
        <v>41109</v>
      </c>
      <c r="B10" s="12">
        <v>0.49953703703703706</v>
      </c>
      <c r="C10" s="13">
        <v>738</v>
      </c>
      <c r="D10" s="13">
        <v>74.64</v>
      </c>
      <c r="E10" s="13">
        <v>-0.2</v>
      </c>
      <c r="F10" s="13">
        <v>29.49</v>
      </c>
      <c r="G10" s="13">
        <v>2.7589999999999999</v>
      </c>
      <c r="H10" s="13">
        <v>8.24</v>
      </c>
      <c r="I10" s="13">
        <v>946.52</v>
      </c>
    </row>
    <row r="11" spans="1:10">
      <c r="A11" s="5">
        <v>41109</v>
      </c>
      <c r="B11" s="6">
        <v>0.49958333333333332</v>
      </c>
      <c r="C11" s="4">
        <v>742</v>
      </c>
      <c r="D11" s="4">
        <v>78.52</v>
      </c>
      <c r="E11" s="4">
        <v>0.17399999999999999</v>
      </c>
      <c r="F11" s="4">
        <v>29.49</v>
      </c>
      <c r="G11" s="4">
        <v>2.7850000000000001</v>
      </c>
      <c r="H11" s="4">
        <v>8.31</v>
      </c>
      <c r="I11" s="4">
        <v>944.35</v>
      </c>
    </row>
    <row r="12" spans="1:10">
      <c r="A12" s="5">
        <v>41109</v>
      </c>
      <c r="B12" s="6">
        <v>0.49962962962962965</v>
      </c>
      <c r="C12" s="4">
        <v>746</v>
      </c>
      <c r="D12" s="4">
        <v>78.52</v>
      </c>
      <c r="E12" s="4">
        <v>0.26</v>
      </c>
      <c r="F12" s="4">
        <v>29.49</v>
      </c>
      <c r="G12" s="4">
        <v>2.7589999999999999</v>
      </c>
      <c r="H12" s="4">
        <v>8.35</v>
      </c>
      <c r="I12" s="4">
        <v>944.08</v>
      </c>
    </row>
    <row r="13" spans="1:10">
      <c r="A13" s="5">
        <v>41109</v>
      </c>
      <c r="B13" s="6">
        <v>0.49967592592592597</v>
      </c>
      <c r="C13" s="4">
        <v>750</v>
      </c>
      <c r="D13" s="4">
        <v>78.66</v>
      </c>
      <c r="E13" s="4">
        <v>0.34</v>
      </c>
      <c r="F13" s="4">
        <v>29.49</v>
      </c>
      <c r="G13" s="4">
        <v>2.7850000000000001</v>
      </c>
      <c r="H13" s="4">
        <v>8.3699999999999992</v>
      </c>
      <c r="I13" s="4">
        <v>946.8</v>
      </c>
    </row>
    <row r="14" spans="1:10">
      <c r="A14" s="5">
        <v>41109</v>
      </c>
      <c r="B14" s="6">
        <v>0.49971064814814814</v>
      </c>
      <c r="C14" s="4">
        <v>753</v>
      </c>
      <c r="D14" s="4">
        <v>77.8</v>
      </c>
      <c r="E14" s="4">
        <v>0.98199999999999998</v>
      </c>
      <c r="F14" s="4">
        <v>29.49</v>
      </c>
      <c r="G14" s="4">
        <v>2.7589999999999999</v>
      </c>
      <c r="H14" s="4">
        <v>8.34</v>
      </c>
      <c r="I14" s="4">
        <v>932.55</v>
      </c>
    </row>
    <row r="15" spans="1:10">
      <c r="A15" s="5">
        <v>41109</v>
      </c>
      <c r="B15" s="6">
        <v>0.49975694444444446</v>
      </c>
      <c r="C15" s="4">
        <v>757</v>
      </c>
      <c r="D15" s="4">
        <v>76.67</v>
      </c>
      <c r="E15" s="4">
        <v>1.274</v>
      </c>
      <c r="F15" s="4">
        <v>29.49</v>
      </c>
      <c r="G15" s="4">
        <v>2.7589999999999999</v>
      </c>
      <c r="H15" s="4">
        <v>8.2799999999999994</v>
      </c>
      <c r="I15" s="4">
        <v>928.34</v>
      </c>
    </row>
    <row r="16" spans="1:10">
      <c r="A16" s="5">
        <v>41109</v>
      </c>
      <c r="B16" s="6">
        <v>0.49980324074074073</v>
      </c>
      <c r="C16" s="4">
        <v>761</v>
      </c>
      <c r="D16" s="4">
        <v>76.38</v>
      </c>
      <c r="E16" s="4">
        <v>1.821</v>
      </c>
      <c r="F16" s="4">
        <v>29.49</v>
      </c>
      <c r="G16" s="4">
        <v>2.7850000000000001</v>
      </c>
      <c r="H16" s="4">
        <v>8.23</v>
      </c>
      <c r="I16" s="4">
        <v>924.42</v>
      </c>
    </row>
    <row r="17" spans="1:9">
      <c r="A17" s="5">
        <v>41109</v>
      </c>
      <c r="B17" s="6">
        <v>0.49984953703703705</v>
      </c>
      <c r="C17" s="4">
        <v>765</v>
      </c>
      <c r="D17" s="4">
        <v>76.319999999999993</v>
      </c>
      <c r="E17" s="4">
        <v>1.8240000000000001</v>
      </c>
      <c r="F17" s="4">
        <v>29.49</v>
      </c>
      <c r="G17" s="4">
        <v>2.7850000000000001</v>
      </c>
      <c r="H17" s="4">
        <v>8.1999999999999993</v>
      </c>
      <c r="I17" s="4">
        <v>924.42</v>
      </c>
    </row>
    <row r="18" spans="1:9">
      <c r="A18" s="5">
        <v>41109</v>
      </c>
      <c r="B18" s="6">
        <v>0.49989583333333337</v>
      </c>
      <c r="C18" s="4">
        <v>769</v>
      </c>
      <c r="D18" s="4">
        <v>76.27</v>
      </c>
      <c r="E18" s="4">
        <v>2.3650000000000002</v>
      </c>
      <c r="F18" s="4">
        <v>29.49</v>
      </c>
      <c r="G18" s="4">
        <v>2.7589999999999999</v>
      </c>
      <c r="H18" s="4">
        <v>8.17</v>
      </c>
      <c r="I18" s="4">
        <v>924.94</v>
      </c>
    </row>
    <row r="19" spans="1:9">
      <c r="A19" s="5">
        <v>41109</v>
      </c>
      <c r="B19" s="6">
        <v>0.49994212962962964</v>
      </c>
      <c r="C19" s="4">
        <v>773</v>
      </c>
      <c r="D19" s="4">
        <v>76.260000000000005</v>
      </c>
      <c r="E19" s="4">
        <v>2.6259999999999999</v>
      </c>
      <c r="F19" s="4">
        <v>29.49</v>
      </c>
      <c r="G19" s="4">
        <v>2.7589999999999999</v>
      </c>
      <c r="H19" s="4">
        <v>8.15</v>
      </c>
      <c r="I19" s="4">
        <v>925.2</v>
      </c>
    </row>
    <row r="20" spans="1:9">
      <c r="A20" s="5">
        <v>41109</v>
      </c>
      <c r="B20" s="6">
        <v>0.49998842592592596</v>
      </c>
      <c r="C20" s="4">
        <v>777</v>
      </c>
      <c r="D20" s="4">
        <v>76.3</v>
      </c>
      <c r="E20" s="4">
        <v>2.621</v>
      </c>
      <c r="F20" s="4">
        <v>29.49</v>
      </c>
      <c r="G20" s="4">
        <v>2.7589999999999999</v>
      </c>
      <c r="H20" s="4">
        <v>8.14</v>
      </c>
      <c r="I20" s="4">
        <v>924.42</v>
      </c>
    </row>
    <row r="21" spans="1:9">
      <c r="A21" s="5">
        <v>41109</v>
      </c>
      <c r="B21" s="6">
        <v>0.50003472222222223</v>
      </c>
      <c r="C21" s="4">
        <v>781</v>
      </c>
      <c r="D21" s="4">
        <v>76.260000000000005</v>
      </c>
      <c r="E21" s="4">
        <v>2.6339999999999999</v>
      </c>
      <c r="F21" s="4">
        <v>29.49</v>
      </c>
      <c r="G21" s="4">
        <v>2.7330000000000001</v>
      </c>
      <c r="H21" s="4">
        <v>8.1300000000000008</v>
      </c>
      <c r="I21" s="4">
        <v>925.47</v>
      </c>
    </row>
    <row r="22" spans="1:9">
      <c r="A22" s="5">
        <v>41109</v>
      </c>
      <c r="B22" s="6">
        <v>0.50008101851851849</v>
      </c>
      <c r="C22" s="4">
        <v>785</v>
      </c>
      <c r="D22" s="4">
        <v>76.27</v>
      </c>
      <c r="E22" s="4">
        <v>1.746</v>
      </c>
      <c r="F22" s="4">
        <v>29.49</v>
      </c>
      <c r="G22" s="4">
        <v>2.7330000000000001</v>
      </c>
      <c r="H22" s="4">
        <v>8.1300000000000008</v>
      </c>
      <c r="I22" s="4">
        <v>924.95</v>
      </c>
    </row>
    <row r="23" spans="1:9">
      <c r="A23" s="5">
        <v>41109</v>
      </c>
      <c r="B23" s="6">
        <v>0.50012731481481476</v>
      </c>
      <c r="C23" s="4">
        <v>789</v>
      </c>
      <c r="D23" s="4">
        <v>76.260000000000005</v>
      </c>
      <c r="E23" s="4">
        <v>2.423</v>
      </c>
      <c r="F23" s="4">
        <v>29.49</v>
      </c>
      <c r="G23" s="4">
        <v>2.7589999999999999</v>
      </c>
      <c r="H23" s="4">
        <v>8.1199999999999992</v>
      </c>
      <c r="I23" s="4">
        <v>924.17</v>
      </c>
    </row>
    <row r="24" spans="1:9">
      <c r="A24" s="5">
        <v>41109</v>
      </c>
      <c r="B24" s="6">
        <v>0.5001620370370371</v>
      </c>
      <c r="C24" s="4">
        <v>792</v>
      </c>
      <c r="D24" s="4">
        <v>76.260000000000005</v>
      </c>
      <c r="E24" s="4">
        <v>2.5680000000000001</v>
      </c>
      <c r="F24" s="4">
        <v>29.49</v>
      </c>
      <c r="G24" s="4">
        <v>2.7589999999999999</v>
      </c>
      <c r="H24" s="4">
        <v>8.1199999999999992</v>
      </c>
      <c r="I24" s="4">
        <v>924.43</v>
      </c>
    </row>
    <row r="25" spans="1:9">
      <c r="A25" s="5">
        <v>41109</v>
      </c>
      <c r="B25" s="6">
        <v>0.50020833333333337</v>
      </c>
      <c r="C25" s="4">
        <v>796</v>
      </c>
      <c r="D25" s="4">
        <v>76.27</v>
      </c>
      <c r="E25" s="4">
        <v>2.7610000000000001</v>
      </c>
      <c r="F25" s="4">
        <v>29.49</v>
      </c>
      <c r="G25" s="4">
        <v>2.7589999999999999</v>
      </c>
      <c r="H25" s="4">
        <v>8.1199999999999992</v>
      </c>
      <c r="I25" s="4">
        <v>924.43</v>
      </c>
    </row>
    <row r="26" spans="1:9">
      <c r="A26" s="5">
        <v>41109</v>
      </c>
      <c r="B26" s="6">
        <v>0.50025462962962963</v>
      </c>
      <c r="C26" s="4">
        <v>800</v>
      </c>
      <c r="D26" s="4">
        <v>76.3</v>
      </c>
      <c r="E26" s="4">
        <v>2.7029999999999998</v>
      </c>
      <c r="F26" s="4">
        <v>29.49</v>
      </c>
      <c r="G26" s="4">
        <v>2.7589999999999999</v>
      </c>
      <c r="H26" s="4">
        <v>8.1199999999999992</v>
      </c>
      <c r="I26" s="4">
        <v>923.65</v>
      </c>
    </row>
    <row r="27" spans="1:9">
      <c r="A27" s="5">
        <v>41109</v>
      </c>
      <c r="B27" s="6">
        <v>0.5003009259259259</v>
      </c>
      <c r="C27" s="4">
        <v>804</v>
      </c>
      <c r="D27" s="4">
        <v>76.319999999999993</v>
      </c>
      <c r="E27" s="4">
        <v>3.1619999999999999</v>
      </c>
      <c r="F27" s="4">
        <v>29.49</v>
      </c>
      <c r="G27" s="4">
        <v>2.7589999999999999</v>
      </c>
      <c r="H27" s="4">
        <v>8.1199999999999992</v>
      </c>
      <c r="I27" s="4">
        <v>923.66</v>
      </c>
    </row>
    <row r="28" spans="1:9">
      <c r="A28" s="5">
        <v>41109</v>
      </c>
      <c r="B28" s="6">
        <v>0.50034722222222217</v>
      </c>
      <c r="C28" s="4">
        <v>808</v>
      </c>
      <c r="D28" s="4">
        <v>76.599999999999994</v>
      </c>
      <c r="E28" s="4">
        <v>2.952</v>
      </c>
      <c r="F28" s="4">
        <v>29.49</v>
      </c>
      <c r="G28" s="4">
        <v>2.7589999999999999</v>
      </c>
      <c r="H28" s="4">
        <v>8.1300000000000008</v>
      </c>
      <c r="I28" s="4">
        <v>928.09</v>
      </c>
    </row>
    <row r="29" spans="1:9">
      <c r="A29" s="5">
        <v>41109</v>
      </c>
      <c r="B29" s="6">
        <v>0.50039351851851854</v>
      </c>
      <c r="C29" s="4">
        <v>812</v>
      </c>
      <c r="D29" s="4">
        <v>76.650000000000006</v>
      </c>
      <c r="E29" s="4">
        <v>2.742</v>
      </c>
      <c r="F29" s="4">
        <v>29.49</v>
      </c>
      <c r="G29" s="4">
        <v>2.7589999999999999</v>
      </c>
      <c r="H29" s="4">
        <v>8.15</v>
      </c>
      <c r="I29" s="4">
        <v>933.1</v>
      </c>
    </row>
    <row r="30" spans="1:9">
      <c r="A30" s="5">
        <v>41109</v>
      </c>
      <c r="B30" s="6">
        <v>0.50043981481481481</v>
      </c>
      <c r="C30" s="4">
        <v>816</v>
      </c>
      <c r="D30" s="4">
        <v>76.900000000000006</v>
      </c>
      <c r="E30" s="4">
        <v>3.2949999999999999</v>
      </c>
      <c r="F30" s="4">
        <v>29.49</v>
      </c>
      <c r="G30" s="4">
        <v>2.7589999999999999</v>
      </c>
      <c r="H30" s="4">
        <v>8.16</v>
      </c>
      <c r="I30" s="4">
        <v>929.41</v>
      </c>
    </row>
    <row r="31" spans="1:9">
      <c r="A31" s="5">
        <v>41109</v>
      </c>
      <c r="B31" s="6">
        <v>0.50048611111111108</v>
      </c>
      <c r="C31" s="4">
        <v>820</v>
      </c>
      <c r="D31" s="4">
        <v>76.650000000000006</v>
      </c>
      <c r="E31" s="4">
        <v>3.33</v>
      </c>
      <c r="F31" s="4">
        <v>29.49</v>
      </c>
      <c r="G31" s="4">
        <v>2.7589999999999999</v>
      </c>
      <c r="H31" s="4">
        <v>8.16</v>
      </c>
      <c r="I31" s="4">
        <v>929.15</v>
      </c>
    </row>
    <row r="32" spans="1:9">
      <c r="A32" s="5">
        <v>41109</v>
      </c>
      <c r="B32" s="6">
        <v>0.50053240740740745</v>
      </c>
      <c r="C32" s="4">
        <v>824</v>
      </c>
      <c r="D32" s="4">
        <v>76.63</v>
      </c>
      <c r="E32" s="4">
        <v>3.2290000000000001</v>
      </c>
      <c r="F32" s="4">
        <v>29.49</v>
      </c>
      <c r="G32" s="4">
        <v>2.7589999999999999</v>
      </c>
      <c r="H32" s="4">
        <v>8.16</v>
      </c>
      <c r="I32" s="4">
        <v>927.58</v>
      </c>
    </row>
    <row r="33" spans="1:9">
      <c r="A33" s="5">
        <v>41109</v>
      </c>
      <c r="B33" s="6">
        <v>0.50056712962962957</v>
      </c>
      <c r="C33" s="4">
        <v>827</v>
      </c>
      <c r="D33" s="4">
        <v>76.55</v>
      </c>
      <c r="E33" s="4">
        <v>3.2120000000000002</v>
      </c>
      <c r="F33" s="4">
        <v>29.49</v>
      </c>
      <c r="G33" s="4">
        <v>2.7589999999999999</v>
      </c>
      <c r="H33" s="4">
        <v>8.15</v>
      </c>
      <c r="I33" s="4">
        <v>927.32</v>
      </c>
    </row>
    <row r="34" spans="1:9">
      <c r="A34" s="5">
        <v>41109</v>
      </c>
      <c r="B34" s="6">
        <v>0.50061342592592595</v>
      </c>
      <c r="C34" s="4">
        <v>831</v>
      </c>
      <c r="D34" s="4">
        <v>76.47</v>
      </c>
      <c r="E34" s="4">
        <v>3.2789999999999999</v>
      </c>
      <c r="F34" s="4">
        <v>29.49</v>
      </c>
      <c r="G34" s="4">
        <v>2.7589999999999999</v>
      </c>
      <c r="H34" s="4">
        <v>8.15</v>
      </c>
      <c r="I34" s="4">
        <v>927.06</v>
      </c>
    </row>
    <row r="35" spans="1:9">
      <c r="A35" s="5">
        <v>41109</v>
      </c>
      <c r="B35" s="6">
        <v>0.50065972222222221</v>
      </c>
      <c r="C35" s="4">
        <v>835</v>
      </c>
      <c r="D35" s="4">
        <v>76.39</v>
      </c>
      <c r="E35" s="4">
        <v>3.2959999999999998</v>
      </c>
      <c r="F35" s="4">
        <v>29.49</v>
      </c>
      <c r="G35" s="4">
        <v>2.7589999999999999</v>
      </c>
      <c r="H35" s="4">
        <v>8.15</v>
      </c>
      <c r="I35" s="4">
        <v>925.75</v>
      </c>
    </row>
    <row r="36" spans="1:9">
      <c r="A36" s="5">
        <v>41109</v>
      </c>
      <c r="B36" s="6">
        <v>0.50070601851851848</v>
      </c>
      <c r="C36" s="4">
        <v>839</v>
      </c>
      <c r="D36" s="4">
        <v>76.44</v>
      </c>
      <c r="E36" s="4">
        <v>3.347</v>
      </c>
      <c r="F36" s="4">
        <v>29.49</v>
      </c>
      <c r="G36" s="4">
        <v>2.7589999999999999</v>
      </c>
      <c r="H36" s="4">
        <v>8.14</v>
      </c>
      <c r="I36" s="4">
        <v>927.06</v>
      </c>
    </row>
    <row r="37" spans="1:9">
      <c r="A37" s="5">
        <v>41109</v>
      </c>
      <c r="B37" s="6">
        <v>0.50075231481481486</v>
      </c>
      <c r="C37" s="4">
        <v>843</v>
      </c>
      <c r="D37" s="4">
        <v>76.45</v>
      </c>
      <c r="E37" s="4">
        <v>2.8</v>
      </c>
      <c r="F37" s="4">
        <v>29.49</v>
      </c>
      <c r="G37" s="4">
        <v>2.7330000000000001</v>
      </c>
      <c r="H37" s="4">
        <v>8.14</v>
      </c>
      <c r="I37" s="4">
        <v>925.23</v>
      </c>
    </row>
    <row r="38" spans="1:9">
      <c r="A38" s="5">
        <v>41109</v>
      </c>
      <c r="B38" s="6">
        <v>0.50079861111111112</v>
      </c>
      <c r="C38" s="4">
        <v>847</v>
      </c>
      <c r="D38" s="4">
        <v>76.349999999999994</v>
      </c>
      <c r="E38" s="4">
        <v>3.302</v>
      </c>
      <c r="F38" s="4">
        <v>29.49</v>
      </c>
      <c r="G38" s="4">
        <v>2.7330000000000001</v>
      </c>
      <c r="H38" s="4">
        <v>8.1300000000000008</v>
      </c>
      <c r="I38" s="4">
        <v>924.97</v>
      </c>
    </row>
    <row r="39" spans="1:9">
      <c r="A39" s="5">
        <v>41109</v>
      </c>
      <c r="B39" s="6">
        <v>0.50084490740740739</v>
      </c>
      <c r="C39" s="4">
        <v>851</v>
      </c>
      <c r="D39" s="4">
        <v>76.319999999999993</v>
      </c>
      <c r="E39" s="4">
        <v>3.2050000000000001</v>
      </c>
      <c r="F39" s="4">
        <v>29.49</v>
      </c>
      <c r="G39" s="4">
        <v>2.7330000000000001</v>
      </c>
      <c r="H39" s="4">
        <v>8.1199999999999992</v>
      </c>
      <c r="I39" s="4">
        <v>924.98</v>
      </c>
    </row>
    <row r="40" spans="1:9">
      <c r="A40" s="5">
        <v>41109</v>
      </c>
      <c r="B40" s="6">
        <v>0.50089120370370377</v>
      </c>
      <c r="C40" s="4">
        <v>855</v>
      </c>
      <c r="D40" s="4">
        <v>76.34</v>
      </c>
      <c r="E40" s="4">
        <v>2.9420000000000002</v>
      </c>
      <c r="F40" s="4">
        <v>29.49</v>
      </c>
      <c r="G40" s="4">
        <v>2.7589999999999999</v>
      </c>
      <c r="H40" s="4">
        <v>8.1199999999999992</v>
      </c>
      <c r="I40" s="4">
        <v>924.98</v>
      </c>
    </row>
    <row r="41" spans="1:9">
      <c r="A41" s="5">
        <v>41109</v>
      </c>
      <c r="B41" s="6">
        <v>0.50093750000000004</v>
      </c>
      <c r="C41" s="4">
        <v>859</v>
      </c>
      <c r="D41" s="4">
        <v>76.3</v>
      </c>
      <c r="E41" s="4">
        <v>3.0619999999999998</v>
      </c>
      <c r="F41" s="4">
        <v>29.49</v>
      </c>
      <c r="G41" s="4">
        <v>2.7589999999999999</v>
      </c>
      <c r="H41" s="4">
        <v>8.1199999999999992</v>
      </c>
      <c r="I41" s="4">
        <v>922.12</v>
      </c>
    </row>
    <row r="42" spans="1:9">
      <c r="A42" s="5">
        <v>41109</v>
      </c>
      <c r="B42" s="6">
        <v>0.5009837962962963</v>
      </c>
      <c r="C42" s="4">
        <v>863</v>
      </c>
      <c r="D42" s="4">
        <v>76.349999999999994</v>
      </c>
      <c r="E42" s="4">
        <v>3.0990000000000002</v>
      </c>
      <c r="F42" s="4">
        <v>29.49</v>
      </c>
      <c r="G42" s="4">
        <v>2.7589999999999999</v>
      </c>
      <c r="H42" s="4">
        <v>8.11</v>
      </c>
      <c r="I42" s="4">
        <v>924.72</v>
      </c>
    </row>
    <row r="43" spans="1:9">
      <c r="A43" s="5">
        <v>41109</v>
      </c>
      <c r="B43" s="6">
        <v>0.50103009259259257</v>
      </c>
      <c r="C43" s="4">
        <v>867</v>
      </c>
      <c r="D43" s="4">
        <v>76.319999999999993</v>
      </c>
      <c r="E43" s="4">
        <v>2.952</v>
      </c>
      <c r="F43" s="4">
        <v>29.49</v>
      </c>
      <c r="G43" s="4">
        <v>2.7850000000000001</v>
      </c>
      <c r="H43" s="4">
        <v>8.1199999999999992</v>
      </c>
      <c r="I43" s="4">
        <v>923.94</v>
      </c>
    </row>
    <row r="44" spans="1:9">
      <c r="A44" s="5">
        <v>41109</v>
      </c>
      <c r="B44" s="6">
        <v>0.5010648148148148</v>
      </c>
      <c r="C44" s="4">
        <v>870</v>
      </c>
      <c r="D44" s="4">
        <v>76.66</v>
      </c>
      <c r="E44" s="4">
        <v>3.0880000000000001</v>
      </c>
      <c r="F44" s="4">
        <v>29.49</v>
      </c>
      <c r="G44" s="4">
        <v>2.7330000000000001</v>
      </c>
      <c r="H44" s="4">
        <v>8.1300000000000008</v>
      </c>
      <c r="I44" s="4">
        <v>924.73</v>
      </c>
    </row>
    <row r="45" spans="1:9">
      <c r="A45" s="5">
        <v>41109</v>
      </c>
      <c r="B45" s="6">
        <v>0.50111111111111117</v>
      </c>
      <c r="C45" s="4">
        <v>874</v>
      </c>
      <c r="D45" s="4">
        <v>76.31</v>
      </c>
      <c r="E45" s="4">
        <v>2.69</v>
      </c>
      <c r="F45" s="4">
        <v>29.49</v>
      </c>
      <c r="G45" s="4">
        <v>2.7589999999999999</v>
      </c>
      <c r="H45" s="4">
        <v>8.1199999999999992</v>
      </c>
      <c r="I45" s="4">
        <v>923.95</v>
      </c>
    </row>
    <row r="46" spans="1:9">
      <c r="A46" s="5">
        <v>41109</v>
      </c>
      <c r="B46" s="6">
        <v>0.50115740740740744</v>
      </c>
      <c r="C46" s="4">
        <v>878</v>
      </c>
      <c r="D46" s="4">
        <v>76.31</v>
      </c>
      <c r="E46" s="4">
        <v>2.7080000000000002</v>
      </c>
      <c r="F46" s="4">
        <v>29.49</v>
      </c>
      <c r="G46" s="4">
        <v>2.7589999999999999</v>
      </c>
      <c r="H46" s="4">
        <v>8.1199999999999992</v>
      </c>
      <c r="I46" s="4">
        <v>925.77</v>
      </c>
    </row>
    <row r="47" spans="1:9">
      <c r="A47" s="5">
        <v>41109</v>
      </c>
      <c r="B47" s="6">
        <v>0.50120370370370371</v>
      </c>
      <c r="C47" s="4">
        <v>882</v>
      </c>
      <c r="D47" s="4">
        <v>76.180000000000007</v>
      </c>
      <c r="E47" s="4">
        <v>3.194</v>
      </c>
      <c r="F47" s="4">
        <v>29.49</v>
      </c>
      <c r="G47" s="4">
        <v>2.7589999999999999</v>
      </c>
      <c r="H47" s="4">
        <v>8.09</v>
      </c>
      <c r="I47" s="4">
        <v>926.82</v>
      </c>
    </row>
    <row r="48" spans="1:9">
      <c r="A48" s="5">
        <v>41109</v>
      </c>
      <c r="B48" s="6">
        <v>0.50124999999999997</v>
      </c>
      <c r="C48" s="4">
        <v>886</v>
      </c>
      <c r="D48" s="4">
        <v>76.3</v>
      </c>
      <c r="E48" s="4">
        <v>3.1960000000000002</v>
      </c>
      <c r="F48" s="4">
        <v>29.49</v>
      </c>
      <c r="G48" s="4">
        <v>2.7589999999999999</v>
      </c>
      <c r="H48" s="4">
        <v>8.0399999999999991</v>
      </c>
      <c r="I48" s="4">
        <v>919.04</v>
      </c>
    </row>
    <row r="49" spans="1:9">
      <c r="A49" s="5">
        <v>41109</v>
      </c>
      <c r="B49" s="6">
        <v>0.50129629629629624</v>
      </c>
      <c r="C49" s="4">
        <v>890</v>
      </c>
      <c r="D49" s="4">
        <v>76.430000000000007</v>
      </c>
      <c r="E49" s="4">
        <v>2.5150000000000001</v>
      </c>
      <c r="F49" s="4">
        <v>29.49</v>
      </c>
      <c r="G49" s="4">
        <v>2.7589999999999999</v>
      </c>
      <c r="H49" s="4">
        <v>8.06</v>
      </c>
      <c r="I49" s="4">
        <v>927.35</v>
      </c>
    </row>
    <row r="50" spans="1:9">
      <c r="A50" s="5">
        <v>41109</v>
      </c>
      <c r="B50" s="6">
        <v>0.50134259259259262</v>
      </c>
      <c r="C50" s="4">
        <v>894</v>
      </c>
      <c r="D50" s="4">
        <v>76.540000000000006</v>
      </c>
      <c r="E50" s="4">
        <v>3.0990000000000002</v>
      </c>
      <c r="F50" s="4">
        <v>29.49</v>
      </c>
      <c r="G50" s="4">
        <v>2.7589999999999999</v>
      </c>
      <c r="H50" s="4">
        <v>8.1199999999999992</v>
      </c>
      <c r="I50" s="4">
        <v>927.87</v>
      </c>
    </row>
    <row r="51" spans="1:9">
      <c r="A51" s="5">
        <v>41109</v>
      </c>
      <c r="B51" s="6">
        <v>0.50138888888888888</v>
      </c>
      <c r="C51" s="4">
        <v>898</v>
      </c>
      <c r="D51" s="4">
        <v>76.53</v>
      </c>
      <c r="E51" s="4">
        <v>2.7160000000000002</v>
      </c>
      <c r="F51" s="4">
        <v>29.49</v>
      </c>
      <c r="G51" s="4">
        <v>2.7589999999999999</v>
      </c>
      <c r="H51" s="4">
        <v>8.1300000000000008</v>
      </c>
      <c r="I51" s="4">
        <v>926.83</v>
      </c>
    </row>
    <row r="52" spans="1:9">
      <c r="A52" s="5">
        <v>41109</v>
      </c>
      <c r="B52" s="6">
        <v>0.50143518518518515</v>
      </c>
      <c r="C52" s="4">
        <v>902</v>
      </c>
      <c r="D52" s="4">
        <v>76.900000000000006</v>
      </c>
      <c r="E52" s="4">
        <v>1.266</v>
      </c>
      <c r="F52" s="4">
        <v>29.49</v>
      </c>
      <c r="G52" s="4">
        <v>2.7589999999999999</v>
      </c>
      <c r="H52" s="4">
        <v>8.17</v>
      </c>
      <c r="I52" s="4">
        <v>939.02</v>
      </c>
    </row>
    <row r="53" spans="1:9">
      <c r="A53" s="5">
        <v>41109</v>
      </c>
      <c r="B53" s="6">
        <v>0.50148148148148153</v>
      </c>
      <c r="C53" s="4">
        <v>906</v>
      </c>
      <c r="D53" s="4">
        <v>77.95</v>
      </c>
      <c r="E53" s="4">
        <v>1.097</v>
      </c>
      <c r="F53" s="4">
        <v>29.49</v>
      </c>
      <c r="G53" s="4">
        <v>2.7589999999999999</v>
      </c>
      <c r="H53" s="4">
        <v>8.24</v>
      </c>
      <c r="I53" s="4">
        <v>942.52</v>
      </c>
    </row>
    <row r="54" spans="1:9">
      <c r="A54" s="5">
        <v>41109</v>
      </c>
      <c r="B54" s="6">
        <v>0.50151620370370364</v>
      </c>
      <c r="C54" s="4">
        <v>909</v>
      </c>
      <c r="D54" s="4">
        <v>77.790000000000006</v>
      </c>
      <c r="E54" s="4">
        <v>0.92300000000000004</v>
      </c>
      <c r="F54" s="4">
        <v>29.49</v>
      </c>
      <c r="G54" s="4">
        <v>2.7589999999999999</v>
      </c>
      <c r="H54" s="4">
        <v>8.27</v>
      </c>
      <c r="I54" s="4">
        <v>940.63</v>
      </c>
    </row>
    <row r="55" spans="1:9">
      <c r="A55" s="5">
        <v>41109</v>
      </c>
      <c r="B55" s="6">
        <v>0.50156250000000002</v>
      </c>
      <c r="C55" s="4">
        <v>913</v>
      </c>
      <c r="D55" s="4">
        <v>77.849999999999994</v>
      </c>
      <c r="E55" s="4">
        <v>0.96199999999999997</v>
      </c>
      <c r="F55" s="4">
        <v>29.49</v>
      </c>
      <c r="G55" s="4">
        <v>2.7589999999999999</v>
      </c>
      <c r="H55" s="4">
        <v>8.2899999999999991</v>
      </c>
      <c r="I55" s="4">
        <v>942.25</v>
      </c>
    </row>
    <row r="56" spans="1:9">
      <c r="A56" s="5">
        <v>41109</v>
      </c>
      <c r="B56" s="6">
        <v>0.50160879629629629</v>
      </c>
      <c r="C56" s="4">
        <v>917</v>
      </c>
      <c r="D56" s="4">
        <v>77.44</v>
      </c>
      <c r="E56" s="4">
        <v>1.1659999999999999</v>
      </c>
      <c r="F56" s="4">
        <v>29.49</v>
      </c>
      <c r="G56" s="4">
        <v>2.7589999999999999</v>
      </c>
      <c r="H56" s="4">
        <v>8.27</v>
      </c>
      <c r="I56" s="4">
        <v>935.81</v>
      </c>
    </row>
    <row r="57" spans="1:9">
      <c r="A57" s="5">
        <v>41109</v>
      </c>
      <c r="B57" s="6">
        <v>0.50165509259259256</v>
      </c>
      <c r="C57" s="4">
        <v>921</v>
      </c>
      <c r="D57" s="4">
        <v>77.61</v>
      </c>
      <c r="E57" s="4">
        <v>1.22</v>
      </c>
      <c r="F57" s="4">
        <v>29.49</v>
      </c>
      <c r="G57" s="4">
        <v>2.7850000000000001</v>
      </c>
      <c r="H57" s="4">
        <v>8.2799999999999994</v>
      </c>
      <c r="I57" s="4">
        <v>939.56</v>
      </c>
    </row>
    <row r="58" spans="1:9">
      <c r="A58" s="5">
        <v>41109</v>
      </c>
      <c r="B58" s="6">
        <v>0.50170138888888893</v>
      </c>
      <c r="C58" s="4">
        <v>925</v>
      </c>
      <c r="D58" s="4">
        <v>77.650000000000006</v>
      </c>
      <c r="E58" s="4">
        <v>0.39300000000000002</v>
      </c>
      <c r="F58" s="4">
        <v>29.49</v>
      </c>
      <c r="G58" s="4">
        <v>2.7850000000000001</v>
      </c>
      <c r="H58" s="4">
        <v>8.3000000000000007</v>
      </c>
      <c r="I58" s="4">
        <v>939.83</v>
      </c>
    </row>
    <row r="59" spans="1:9">
      <c r="A59" s="5">
        <v>41109</v>
      </c>
      <c r="B59" s="6">
        <v>0.5017476851851852</v>
      </c>
      <c r="C59" s="4">
        <v>929</v>
      </c>
      <c r="D59" s="4">
        <v>77.459999999999994</v>
      </c>
      <c r="E59" s="4">
        <v>0.46700000000000003</v>
      </c>
      <c r="F59" s="4">
        <v>29.49</v>
      </c>
      <c r="G59" s="4">
        <v>2.7589999999999999</v>
      </c>
      <c r="H59" s="4">
        <v>8.32</v>
      </c>
      <c r="I59" s="4">
        <v>940.11</v>
      </c>
    </row>
  </sheetData>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dimension ref="A1:J71"/>
  <sheetViews>
    <sheetView zoomScale="70" zoomScaleNormal="70" workbookViewId="0">
      <selection activeCell="D2" sqref="D2:J3"/>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5" width="11.7109375" style="4" bestFit="1" customWidth="1"/>
    <col min="6" max="6" width="21.42578125" style="4" customWidth="1"/>
    <col min="7" max="8" width="11.7109375" style="4" bestFit="1" customWidth="1"/>
    <col min="9" max="9" width="18" style="4" customWidth="1"/>
    <col min="10" max="16384" width="9.140625" style="4"/>
  </cols>
  <sheetData>
    <row r="1" spans="1:10">
      <c r="A1" s="4" t="s">
        <v>101</v>
      </c>
      <c r="C1" s="4" t="s">
        <v>188</v>
      </c>
    </row>
    <row r="2" spans="1:10" ht="37.5" customHeight="1">
      <c r="D2" s="9" t="s">
        <v>228</v>
      </c>
      <c r="E2" s="9" t="s">
        <v>229</v>
      </c>
      <c r="F2" s="9" t="s">
        <v>230</v>
      </c>
      <c r="G2" s="9" t="s">
        <v>242</v>
      </c>
      <c r="H2" s="9" t="s">
        <v>243</v>
      </c>
      <c r="I2" s="9" t="s">
        <v>231</v>
      </c>
      <c r="J2" s="9" t="s">
        <v>232</v>
      </c>
    </row>
    <row r="3" spans="1:10">
      <c r="A3" s="4" t="s">
        <v>103</v>
      </c>
      <c r="B3" s="5">
        <v>41109</v>
      </c>
      <c r="C3" s="6">
        <v>0.50274305555555554</v>
      </c>
      <c r="D3" s="10">
        <f>MAX(D11:D69)-MIN(D11:D69)</f>
        <v>3.3000000000000114</v>
      </c>
      <c r="E3" s="10">
        <f>MAX(E11:E69)-MIN(E11:E69)</f>
        <v>2.31</v>
      </c>
      <c r="F3" s="10">
        <f>MAX(I11:I69)-MIN(I11:I69)</f>
        <v>188.60000000000002</v>
      </c>
      <c r="G3" s="4">
        <f>MAX(D11:D69)</f>
        <v>78.87</v>
      </c>
      <c r="H3" s="4">
        <f>MIN(D11:D69)</f>
        <v>75.569999999999993</v>
      </c>
      <c r="I3" s="13"/>
    </row>
    <row r="4" spans="1:10">
      <c r="A4" s="4" t="s">
        <v>104</v>
      </c>
      <c r="B4" s="5">
        <v>41109</v>
      </c>
      <c r="C4" s="6">
        <v>0.50274305555555554</v>
      </c>
    </row>
    <row r="5" spans="1:10">
      <c r="B5" s="5"/>
      <c r="C5" s="6"/>
    </row>
    <row r="6" spans="1:10">
      <c r="B6" s="5"/>
      <c r="C6" s="6"/>
    </row>
    <row r="7" spans="1:10">
      <c r="B7" s="5"/>
      <c r="C7" s="6"/>
    </row>
    <row r="8" spans="1:10">
      <c r="D8" s="4" t="s">
        <v>121</v>
      </c>
      <c r="E8" s="4" t="s">
        <v>108</v>
      </c>
      <c r="F8" s="4" t="s">
        <v>122</v>
      </c>
      <c r="G8" s="4" t="s">
        <v>123</v>
      </c>
      <c r="H8" s="4" t="s">
        <v>124</v>
      </c>
      <c r="I8" s="4" t="s">
        <v>125</v>
      </c>
    </row>
    <row r="9" spans="1:10">
      <c r="A9" s="4" t="s">
        <v>126</v>
      </c>
      <c r="B9" s="4" t="s">
        <v>127</v>
      </c>
      <c r="C9" s="4" t="s">
        <v>128</v>
      </c>
      <c r="D9" s="4" t="s">
        <v>129</v>
      </c>
      <c r="E9" s="4" t="s">
        <v>130</v>
      </c>
      <c r="F9" s="4" t="s">
        <v>131</v>
      </c>
      <c r="G9" s="4" t="s">
        <v>132</v>
      </c>
      <c r="H9" s="4" t="s">
        <v>124</v>
      </c>
      <c r="I9" s="4" t="s">
        <v>133</v>
      </c>
    </row>
    <row r="10" spans="1:10">
      <c r="A10" s="4" t="s">
        <v>134</v>
      </c>
      <c r="B10" s="4" t="s">
        <v>134</v>
      </c>
      <c r="C10" s="4" t="s">
        <v>135</v>
      </c>
      <c r="D10" s="4" t="s">
        <v>136</v>
      </c>
      <c r="E10" s="4" t="s">
        <v>136</v>
      </c>
      <c r="F10" s="4" t="s">
        <v>136</v>
      </c>
      <c r="G10" s="4" t="s">
        <v>136</v>
      </c>
      <c r="H10" s="4" t="s">
        <v>136</v>
      </c>
      <c r="I10" s="4" t="s">
        <v>136</v>
      </c>
    </row>
    <row r="11" spans="1:10">
      <c r="A11" s="5">
        <v>41109</v>
      </c>
      <c r="B11" s="6">
        <v>0.50364583333333335</v>
      </c>
      <c r="C11" s="4">
        <v>78</v>
      </c>
      <c r="D11" s="4">
        <v>78.87</v>
      </c>
      <c r="E11" s="4">
        <v>0.66600000000000004</v>
      </c>
      <c r="F11" s="4">
        <v>29.49</v>
      </c>
      <c r="G11" s="4">
        <v>2.7069999999999999</v>
      </c>
      <c r="H11" s="4">
        <v>8.4</v>
      </c>
      <c r="I11" s="4">
        <v>940.98</v>
      </c>
    </row>
    <row r="12" spans="1:10">
      <c r="A12" s="5">
        <v>41109</v>
      </c>
      <c r="B12" s="6">
        <v>0.50369212962962961</v>
      </c>
      <c r="C12" s="4">
        <v>82</v>
      </c>
      <c r="D12" s="4">
        <v>76.650000000000006</v>
      </c>
      <c r="E12" s="4">
        <v>2.0150000000000001</v>
      </c>
      <c r="F12" s="4">
        <v>29.49</v>
      </c>
      <c r="G12" s="4">
        <v>2.7069999999999999</v>
      </c>
      <c r="H12" s="4">
        <v>8.2799999999999994</v>
      </c>
      <c r="I12" s="4">
        <v>920.16</v>
      </c>
    </row>
    <row r="13" spans="1:10">
      <c r="A13" s="5">
        <v>41109</v>
      </c>
      <c r="B13" s="6">
        <v>0.50373842592592599</v>
      </c>
      <c r="C13" s="4">
        <v>86</v>
      </c>
      <c r="D13" s="4">
        <v>75.760000000000005</v>
      </c>
      <c r="E13" s="4">
        <v>1.653</v>
      </c>
      <c r="F13" s="4">
        <v>29.49</v>
      </c>
      <c r="G13" s="4">
        <v>2.7069999999999999</v>
      </c>
      <c r="H13" s="4">
        <v>8.16</v>
      </c>
      <c r="I13" s="4">
        <v>918.87</v>
      </c>
    </row>
    <row r="14" spans="1:10">
      <c r="A14" s="5">
        <v>41109</v>
      </c>
      <c r="B14" s="6">
        <v>0.50378472222222226</v>
      </c>
      <c r="C14" s="4">
        <v>90</v>
      </c>
      <c r="D14" s="4">
        <v>75.66</v>
      </c>
      <c r="E14" s="4">
        <v>2.3180000000000001</v>
      </c>
      <c r="F14" s="4">
        <v>29.49</v>
      </c>
      <c r="G14" s="4">
        <v>2.6030000000000002</v>
      </c>
      <c r="H14" s="4">
        <v>8.1</v>
      </c>
      <c r="I14" s="4">
        <v>918.62</v>
      </c>
    </row>
    <row r="15" spans="1:10">
      <c r="A15" s="5">
        <v>41109</v>
      </c>
      <c r="B15" s="6">
        <v>0.50383101851851853</v>
      </c>
      <c r="C15" s="4">
        <v>94</v>
      </c>
      <c r="D15" s="4">
        <v>75.59</v>
      </c>
      <c r="E15" s="4">
        <v>2.3260000000000001</v>
      </c>
      <c r="F15" s="4">
        <v>29.49</v>
      </c>
      <c r="G15" s="4">
        <v>2.5510000000000002</v>
      </c>
      <c r="H15" s="4">
        <v>8.0500000000000007</v>
      </c>
      <c r="I15" s="4">
        <v>918.87</v>
      </c>
    </row>
    <row r="16" spans="1:10">
      <c r="A16" s="5">
        <v>41109</v>
      </c>
      <c r="B16" s="6">
        <v>0.50387731481481479</v>
      </c>
      <c r="C16" s="4">
        <v>98</v>
      </c>
      <c r="D16" s="4">
        <v>75.599999999999994</v>
      </c>
      <c r="E16" s="4">
        <v>2.3559999999999999</v>
      </c>
      <c r="F16" s="4">
        <v>29.49</v>
      </c>
      <c r="G16" s="4">
        <v>2.6549999999999998</v>
      </c>
      <c r="H16" s="4">
        <v>8.0399999999999991</v>
      </c>
      <c r="I16" s="4">
        <v>919.13</v>
      </c>
    </row>
    <row r="17" spans="1:9">
      <c r="A17" s="5">
        <v>41109</v>
      </c>
      <c r="B17" s="6">
        <v>0.50392361111111106</v>
      </c>
      <c r="C17" s="4">
        <v>102</v>
      </c>
      <c r="D17" s="4">
        <v>75.599999999999994</v>
      </c>
      <c r="E17" s="4">
        <v>2.3540000000000001</v>
      </c>
      <c r="F17" s="4">
        <v>29.49</v>
      </c>
      <c r="G17" s="4">
        <v>2.7069999999999999</v>
      </c>
      <c r="H17" s="4">
        <v>8.02</v>
      </c>
      <c r="I17" s="4">
        <v>918.88</v>
      </c>
    </row>
    <row r="18" spans="1:9">
      <c r="A18" s="5">
        <v>41109</v>
      </c>
      <c r="B18" s="6">
        <v>0.50396990740740744</v>
      </c>
      <c r="C18" s="4">
        <v>106</v>
      </c>
      <c r="D18" s="4">
        <v>75.61</v>
      </c>
      <c r="E18" s="4">
        <v>1.6519999999999999</v>
      </c>
      <c r="F18" s="4">
        <v>29.49</v>
      </c>
      <c r="G18" s="4">
        <v>2.7069999999999999</v>
      </c>
      <c r="H18" s="4">
        <v>8</v>
      </c>
      <c r="I18" s="4">
        <v>919.65</v>
      </c>
    </row>
    <row r="19" spans="1:9">
      <c r="A19" s="5">
        <v>41109</v>
      </c>
      <c r="B19" s="6">
        <v>0.5040162037037037</v>
      </c>
      <c r="C19" s="4">
        <v>110</v>
      </c>
      <c r="D19" s="4">
        <v>75.680000000000007</v>
      </c>
      <c r="E19" s="4">
        <v>1.75</v>
      </c>
      <c r="F19" s="4">
        <v>29.49</v>
      </c>
      <c r="G19" s="4">
        <v>2.681</v>
      </c>
      <c r="H19" s="4">
        <v>7.99</v>
      </c>
      <c r="I19" s="4">
        <v>919.13</v>
      </c>
    </row>
    <row r="20" spans="1:9">
      <c r="A20" s="5">
        <v>41109</v>
      </c>
      <c r="B20" s="6">
        <v>0.50405092592592593</v>
      </c>
      <c r="C20" s="4">
        <v>113</v>
      </c>
      <c r="D20" s="4">
        <v>75.569999999999993</v>
      </c>
      <c r="E20" s="4">
        <v>2.081</v>
      </c>
      <c r="F20" s="4">
        <v>29.49</v>
      </c>
      <c r="G20" s="4">
        <v>2.6030000000000002</v>
      </c>
      <c r="H20" s="4">
        <v>7.98</v>
      </c>
      <c r="I20" s="4">
        <v>918.62</v>
      </c>
    </row>
    <row r="21" spans="1:9">
      <c r="A21" s="5">
        <v>41109</v>
      </c>
      <c r="B21" s="6">
        <v>0.5040972222222222</v>
      </c>
      <c r="C21" s="4">
        <v>117</v>
      </c>
      <c r="D21" s="4">
        <v>75.64</v>
      </c>
      <c r="E21" s="4">
        <v>2.4470000000000001</v>
      </c>
      <c r="F21" s="4">
        <v>29.49</v>
      </c>
      <c r="G21" s="4">
        <v>2.681</v>
      </c>
      <c r="H21" s="4">
        <v>7.98</v>
      </c>
      <c r="I21" s="4">
        <v>917.85</v>
      </c>
    </row>
    <row r="22" spans="1:9">
      <c r="A22" s="5">
        <v>41109</v>
      </c>
      <c r="B22" s="6">
        <v>0.50414351851851846</v>
      </c>
      <c r="C22" s="4">
        <v>121</v>
      </c>
      <c r="D22" s="4">
        <v>76.34</v>
      </c>
      <c r="E22" s="4">
        <v>2.3620000000000001</v>
      </c>
      <c r="F22" s="4">
        <v>29.49</v>
      </c>
      <c r="G22" s="4">
        <v>2.6549999999999998</v>
      </c>
      <c r="H22" s="4">
        <v>8.0399999999999991</v>
      </c>
      <c r="I22" s="4">
        <v>920.17</v>
      </c>
    </row>
    <row r="23" spans="1:9">
      <c r="A23" s="5">
        <v>41109</v>
      </c>
      <c r="B23" s="6">
        <v>0.50418981481481484</v>
      </c>
      <c r="C23" s="4">
        <v>125</v>
      </c>
      <c r="D23" s="4">
        <v>76</v>
      </c>
      <c r="E23" s="4">
        <v>2.4900000000000002</v>
      </c>
      <c r="F23" s="4">
        <v>29.49</v>
      </c>
      <c r="G23" s="4">
        <v>2.629</v>
      </c>
      <c r="H23" s="4">
        <v>8.0299999999999994</v>
      </c>
      <c r="I23" s="4">
        <v>920.42</v>
      </c>
    </row>
    <row r="24" spans="1:9">
      <c r="A24" s="5">
        <v>41109</v>
      </c>
      <c r="B24" s="6">
        <v>0.50423611111111111</v>
      </c>
      <c r="C24" s="4">
        <v>129</v>
      </c>
      <c r="D24" s="4">
        <v>75.81</v>
      </c>
      <c r="E24" s="4">
        <v>2.5139999999999998</v>
      </c>
      <c r="F24" s="4">
        <v>29.49</v>
      </c>
      <c r="G24" s="4">
        <v>2.629</v>
      </c>
      <c r="H24" s="4">
        <v>8.01</v>
      </c>
      <c r="I24" s="4">
        <v>919.65</v>
      </c>
    </row>
    <row r="25" spans="1:9">
      <c r="A25" s="5">
        <v>41109</v>
      </c>
      <c r="B25" s="6">
        <v>0.50428240740740737</v>
      </c>
      <c r="C25" s="4">
        <v>133</v>
      </c>
      <c r="D25" s="4">
        <v>75.66</v>
      </c>
      <c r="E25" s="4">
        <v>2.4529999999999998</v>
      </c>
      <c r="F25" s="4">
        <v>29.49</v>
      </c>
      <c r="G25" s="4">
        <v>2.6030000000000002</v>
      </c>
      <c r="H25" s="4">
        <v>7.98</v>
      </c>
      <c r="I25" s="4">
        <v>920.17</v>
      </c>
    </row>
    <row r="26" spans="1:9">
      <c r="A26" s="5">
        <v>41109</v>
      </c>
      <c r="B26" s="6">
        <v>0.50432870370370375</v>
      </c>
      <c r="C26" s="4">
        <v>137</v>
      </c>
      <c r="D26" s="4">
        <v>75.569999999999993</v>
      </c>
      <c r="E26" s="4">
        <v>2.66</v>
      </c>
      <c r="F26" s="4">
        <v>29.49</v>
      </c>
      <c r="G26" s="4">
        <v>2.6030000000000002</v>
      </c>
      <c r="H26" s="4">
        <v>7.95</v>
      </c>
      <c r="I26" s="4">
        <v>916.57</v>
      </c>
    </row>
    <row r="27" spans="1:9">
      <c r="A27" s="5">
        <v>41109</v>
      </c>
      <c r="B27" s="6">
        <v>0.50437500000000002</v>
      </c>
      <c r="C27" s="4">
        <v>141</v>
      </c>
      <c r="D27" s="4">
        <v>75.59</v>
      </c>
      <c r="E27" s="4">
        <v>2.6669999999999998</v>
      </c>
      <c r="F27" s="4">
        <v>29.49</v>
      </c>
      <c r="G27" s="4">
        <v>2.6030000000000002</v>
      </c>
      <c r="H27" s="4">
        <v>7.9</v>
      </c>
      <c r="I27" s="4">
        <v>917.34</v>
      </c>
    </row>
    <row r="28" spans="1:9">
      <c r="A28" s="5">
        <v>41109</v>
      </c>
      <c r="B28" s="6">
        <v>0.50442129629629628</v>
      </c>
      <c r="C28" s="4">
        <v>145</v>
      </c>
      <c r="D28" s="4">
        <v>75.569999999999993</v>
      </c>
      <c r="E28" s="4">
        <v>2.8250000000000002</v>
      </c>
      <c r="F28" s="4">
        <v>29.49</v>
      </c>
      <c r="G28" s="4">
        <v>2.6030000000000002</v>
      </c>
      <c r="H28" s="4">
        <v>7.88</v>
      </c>
      <c r="I28" s="4">
        <v>915.81</v>
      </c>
    </row>
    <row r="29" spans="1:9">
      <c r="A29" s="5">
        <v>41109</v>
      </c>
      <c r="B29" s="6">
        <v>0.50446759259259266</v>
      </c>
      <c r="C29" s="4">
        <v>149</v>
      </c>
      <c r="D29" s="4">
        <v>75.58</v>
      </c>
      <c r="E29" s="4">
        <v>2.8319999999999999</v>
      </c>
      <c r="F29" s="4">
        <v>29.49</v>
      </c>
      <c r="G29" s="4">
        <v>2.6030000000000002</v>
      </c>
      <c r="H29" s="4">
        <v>7.8</v>
      </c>
      <c r="I29" s="4">
        <v>884.01</v>
      </c>
    </row>
    <row r="30" spans="1:9">
      <c r="A30" s="5">
        <v>41109</v>
      </c>
      <c r="B30" s="6">
        <v>0.50451388888888882</v>
      </c>
      <c r="C30" s="4">
        <v>153</v>
      </c>
      <c r="D30" s="4">
        <v>75.569999999999993</v>
      </c>
      <c r="E30" s="4">
        <v>2.855</v>
      </c>
      <c r="F30" s="4">
        <v>29.49</v>
      </c>
      <c r="G30" s="4">
        <v>2.6030000000000002</v>
      </c>
      <c r="H30" s="4">
        <v>7.75</v>
      </c>
      <c r="I30" s="4">
        <v>752.38</v>
      </c>
    </row>
    <row r="31" spans="1:9">
      <c r="A31" s="5">
        <v>41109</v>
      </c>
      <c r="B31" s="6">
        <v>0.50454861111111116</v>
      </c>
      <c r="C31" s="4">
        <v>156</v>
      </c>
      <c r="D31" s="4">
        <v>75.58</v>
      </c>
      <c r="E31" s="4">
        <v>2.444</v>
      </c>
      <c r="F31" s="4">
        <v>29.49</v>
      </c>
      <c r="G31" s="4">
        <v>2.6030000000000002</v>
      </c>
      <c r="H31" s="4">
        <v>7.72</v>
      </c>
      <c r="I31" s="4">
        <v>786.06</v>
      </c>
    </row>
    <row r="32" spans="1:9">
      <c r="A32" s="5">
        <v>41109</v>
      </c>
      <c r="B32" s="6">
        <v>0.50459490740740742</v>
      </c>
      <c r="C32" s="4">
        <v>160</v>
      </c>
      <c r="D32" s="4">
        <v>75.59</v>
      </c>
      <c r="E32" s="4">
        <v>2.8490000000000002</v>
      </c>
      <c r="F32" s="4">
        <v>29.49</v>
      </c>
      <c r="G32" s="4">
        <v>2.6030000000000002</v>
      </c>
      <c r="H32" s="4">
        <v>7.7</v>
      </c>
      <c r="I32" s="4">
        <v>844.47</v>
      </c>
    </row>
    <row r="33" spans="1:9">
      <c r="A33" s="5">
        <v>41109</v>
      </c>
      <c r="B33" s="6">
        <v>0.50464120370370369</v>
      </c>
      <c r="C33" s="4">
        <v>164</v>
      </c>
      <c r="D33" s="4">
        <v>75.599999999999994</v>
      </c>
      <c r="E33" s="4">
        <v>2.87</v>
      </c>
      <c r="F33" s="4">
        <v>29.49</v>
      </c>
      <c r="G33" s="4">
        <v>2.6030000000000002</v>
      </c>
      <c r="H33" s="4">
        <v>7.69</v>
      </c>
      <c r="I33" s="4">
        <v>829.96</v>
      </c>
    </row>
    <row r="34" spans="1:9">
      <c r="A34" s="5">
        <v>41109</v>
      </c>
      <c r="B34" s="6">
        <v>0.50468750000000007</v>
      </c>
      <c r="C34" s="4">
        <v>168</v>
      </c>
      <c r="D34" s="4">
        <v>75.59</v>
      </c>
      <c r="E34" s="4">
        <v>2.89</v>
      </c>
      <c r="F34" s="4">
        <v>29.49</v>
      </c>
      <c r="G34" s="4">
        <v>2.629</v>
      </c>
      <c r="H34" s="4">
        <v>7.7</v>
      </c>
      <c r="I34" s="4">
        <v>908.47</v>
      </c>
    </row>
    <row r="35" spans="1:9">
      <c r="A35" s="5">
        <v>41109</v>
      </c>
      <c r="B35" s="6">
        <v>0.50473379629629633</v>
      </c>
      <c r="C35" s="4">
        <v>172</v>
      </c>
      <c r="D35" s="4">
        <v>75.58</v>
      </c>
      <c r="E35" s="4">
        <v>2.7269999999999999</v>
      </c>
      <c r="F35" s="4">
        <v>29.49</v>
      </c>
      <c r="G35" s="4">
        <v>2.577</v>
      </c>
      <c r="H35" s="4">
        <v>7.77</v>
      </c>
      <c r="I35" s="4">
        <v>915.3</v>
      </c>
    </row>
    <row r="36" spans="1:9">
      <c r="A36" s="5">
        <v>41109</v>
      </c>
      <c r="B36" s="6">
        <v>0.5047800925925926</v>
      </c>
      <c r="C36" s="4">
        <v>176</v>
      </c>
      <c r="D36" s="4">
        <v>75.59</v>
      </c>
      <c r="E36" s="4">
        <v>2.7970000000000002</v>
      </c>
      <c r="F36" s="4">
        <v>29.49</v>
      </c>
      <c r="G36" s="4">
        <v>2.629</v>
      </c>
      <c r="H36" s="4">
        <v>7.78</v>
      </c>
      <c r="I36" s="4">
        <v>900.99</v>
      </c>
    </row>
    <row r="37" spans="1:9">
      <c r="A37" s="5">
        <v>41109</v>
      </c>
      <c r="B37" s="6">
        <v>0.50482638888888887</v>
      </c>
      <c r="C37" s="4">
        <v>180</v>
      </c>
      <c r="D37" s="4">
        <v>75.59</v>
      </c>
      <c r="E37" s="4">
        <v>2.7829999999999999</v>
      </c>
      <c r="F37" s="4">
        <v>29.49</v>
      </c>
      <c r="G37" s="4">
        <v>2.629</v>
      </c>
      <c r="H37" s="4">
        <v>7.77</v>
      </c>
      <c r="I37" s="4">
        <v>897.3</v>
      </c>
    </row>
    <row r="38" spans="1:9">
      <c r="A38" s="5">
        <v>41109</v>
      </c>
      <c r="B38" s="6">
        <v>0.50487268518518513</v>
      </c>
      <c r="C38" s="4">
        <v>184</v>
      </c>
      <c r="D38" s="4">
        <v>75.61</v>
      </c>
      <c r="E38" s="4">
        <v>2.786</v>
      </c>
      <c r="F38" s="4">
        <v>29.49</v>
      </c>
      <c r="G38" s="4">
        <v>2.629</v>
      </c>
      <c r="H38" s="4">
        <v>7.74</v>
      </c>
      <c r="I38" s="4">
        <v>894.37</v>
      </c>
    </row>
    <row r="39" spans="1:9">
      <c r="A39" s="5">
        <v>41109</v>
      </c>
      <c r="B39" s="6">
        <v>0.50491898148148151</v>
      </c>
      <c r="C39" s="4">
        <v>188</v>
      </c>
      <c r="D39" s="4">
        <v>75.61</v>
      </c>
      <c r="E39" s="4">
        <v>2.4380000000000002</v>
      </c>
      <c r="F39" s="4">
        <v>29.49</v>
      </c>
      <c r="G39" s="4">
        <v>2.6549999999999998</v>
      </c>
      <c r="H39" s="4">
        <v>7.74</v>
      </c>
      <c r="I39" s="4">
        <v>912</v>
      </c>
    </row>
    <row r="40" spans="1:9">
      <c r="A40" s="5">
        <v>41109</v>
      </c>
      <c r="B40" s="6">
        <v>0.50496527777777778</v>
      </c>
      <c r="C40" s="4">
        <v>192</v>
      </c>
      <c r="D40" s="4">
        <v>75.73</v>
      </c>
      <c r="E40" s="4">
        <v>2.34</v>
      </c>
      <c r="F40" s="4">
        <v>29.49</v>
      </c>
      <c r="G40" s="4">
        <v>2.6549999999999998</v>
      </c>
      <c r="H40" s="4">
        <v>7.88</v>
      </c>
      <c r="I40" s="4">
        <v>915.56</v>
      </c>
    </row>
    <row r="41" spans="1:9">
      <c r="A41" s="5">
        <v>41109</v>
      </c>
      <c r="B41" s="6">
        <v>0.50501157407407404</v>
      </c>
      <c r="C41" s="4">
        <v>196</v>
      </c>
      <c r="D41" s="4">
        <v>75.62</v>
      </c>
      <c r="E41" s="4">
        <v>2.641</v>
      </c>
      <c r="F41" s="4">
        <v>29.49</v>
      </c>
      <c r="G41" s="4">
        <v>2.6030000000000002</v>
      </c>
      <c r="H41" s="4">
        <v>7.9</v>
      </c>
      <c r="I41" s="4">
        <v>916.84</v>
      </c>
    </row>
    <row r="42" spans="1:9">
      <c r="A42" s="5">
        <v>41109</v>
      </c>
      <c r="B42" s="6">
        <v>0.50504629629629627</v>
      </c>
      <c r="C42" s="4">
        <v>199</v>
      </c>
      <c r="D42" s="4">
        <v>75.62</v>
      </c>
      <c r="E42" s="4">
        <v>2.2909999999999999</v>
      </c>
      <c r="F42" s="4">
        <v>29.49</v>
      </c>
      <c r="G42" s="4">
        <v>2.6030000000000002</v>
      </c>
      <c r="H42" s="4">
        <v>7.87</v>
      </c>
      <c r="I42" s="4">
        <v>916.08</v>
      </c>
    </row>
    <row r="43" spans="1:9">
      <c r="A43" s="5">
        <v>41109</v>
      </c>
      <c r="B43" s="6">
        <v>0.50509259259259254</v>
      </c>
      <c r="C43" s="4">
        <v>203</v>
      </c>
      <c r="D43" s="4">
        <v>75.58</v>
      </c>
      <c r="E43" s="4">
        <v>2.3919999999999999</v>
      </c>
      <c r="F43" s="4">
        <v>29.49</v>
      </c>
      <c r="G43" s="4">
        <v>2.6030000000000002</v>
      </c>
      <c r="H43" s="4">
        <v>7.88</v>
      </c>
      <c r="I43" s="4">
        <v>917.61</v>
      </c>
    </row>
    <row r="44" spans="1:9">
      <c r="A44" s="5">
        <v>41109</v>
      </c>
      <c r="B44" s="6">
        <v>0.50513888888888892</v>
      </c>
      <c r="C44" s="4">
        <v>207</v>
      </c>
      <c r="D44" s="4">
        <v>75.61</v>
      </c>
      <c r="E44" s="4">
        <v>2.3759999999999999</v>
      </c>
      <c r="F44" s="4">
        <v>29.49</v>
      </c>
      <c r="G44" s="4">
        <v>2.6030000000000002</v>
      </c>
      <c r="H44" s="4">
        <v>7.91</v>
      </c>
      <c r="I44" s="4">
        <v>917.87</v>
      </c>
    </row>
    <row r="45" spans="1:9">
      <c r="A45" s="5">
        <v>41109</v>
      </c>
      <c r="B45" s="6">
        <v>0.50518518518518518</v>
      </c>
      <c r="C45" s="4">
        <v>211</v>
      </c>
      <c r="D45" s="4">
        <v>75.599999999999994</v>
      </c>
      <c r="E45" s="4">
        <v>2.3940000000000001</v>
      </c>
      <c r="F45" s="4">
        <v>29.49</v>
      </c>
      <c r="G45" s="4">
        <v>2.6030000000000002</v>
      </c>
      <c r="H45" s="4">
        <v>7.88</v>
      </c>
      <c r="I45" s="4">
        <v>918.64</v>
      </c>
    </row>
    <row r="46" spans="1:9">
      <c r="A46" s="5">
        <v>41109</v>
      </c>
      <c r="B46" s="6">
        <v>0.50523148148148145</v>
      </c>
      <c r="C46" s="4">
        <v>215</v>
      </c>
      <c r="D46" s="4">
        <v>75.62</v>
      </c>
      <c r="E46" s="4">
        <v>2.3119999999999998</v>
      </c>
      <c r="F46" s="4">
        <v>29.49</v>
      </c>
      <c r="G46" s="4">
        <v>2.577</v>
      </c>
      <c r="H46" s="4">
        <v>7.85</v>
      </c>
      <c r="I46" s="4">
        <v>916.08</v>
      </c>
    </row>
    <row r="47" spans="1:9">
      <c r="A47" s="5">
        <v>41109</v>
      </c>
      <c r="B47" s="6">
        <v>0.50527777777777783</v>
      </c>
      <c r="C47" s="4">
        <v>219</v>
      </c>
      <c r="D47" s="4">
        <v>75.599999999999994</v>
      </c>
      <c r="E47" s="4">
        <v>2.33</v>
      </c>
      <c r="F47" s="4">
        <v>29.49</v>
      </c>
      <c r="G47" s="4">
        <v>2.6030000000000002</v>
      </c>
      <c r="H47" s="4">
        <v>7.84</v>
      </c>
      <c r="I47" s="4">
        <v>916.85</v>
      </c>
    </row>
    <row r="48" spans="1:9">
      <c r="A48" s="5">
        <v>41109</v>
      </c>
      <c r="B48" s="6">
        <v>0.50532407407407409</v>
      </c>
      <c r="C48" s="4">
        <v>223</v>
      </c>
      <c r="D48" s="4">
        <v>75.61</v>
      </c>
      <c r="E48" s="4">
        <v>2.331</v>
      </c>
      <c r="F48" s="4">
        <v>29.49</v>
      </c>
      <c r="G48" s="4">
        <v>2.6030000000000002</v>
      </c>
      <c r="H48" s="4">
        <v>7.84</v>
      </c>
      <c r="I48" s="4">
        <v>916.85</v>
      </c>
    </row>
    <row r="49" spans="1:9">
      <c r="A49" s="5">
        <v>41109</v>
      </c>
      <c r="B49" s="6">
        <v>0.50537037037037036</v>
      </c>
      <c r="C49" s="4">
        <v>227</v>
      </c>
      <c r="D49" s="4">
        <v>75.63</v>
      </c>
      <c r="E49" s="4">
        <v>2.3319999999999999</v>
      </c>
      <c r="F49" s="4">
        <v>29.49</v>
      </c>
      <c r="G49" s="4">
        <v>2.6030000000000002</v>
      </c>
      <c r="H49" s="4">
        <v>7.83</v>
      </c>
      <c r="I49" s="4">
        <v>915.57</v>
      </c>
    </row>
    <row r="50" spans="1:9">
      <c r="A50" s="5">
        <v>41109</v>
      </c>
      <c r="B50" s="6">
        <v>0.50541666666666674</v>
      </c>
      <c r="C50" s="4">
        <v>231</v>
      </c>
      <c r="D50" s="4">
        <v>75.61</v>
      </c>
      <c r="E50" s="4">
        <v>2.266</v>
      </c>
      <c r="F50" s="4">
        <v>29.49</v>
      </c>
      <c r="G50" s="4">
        <v>2.6030000000000002</v>
      </c>
      <c r="H50" s="4">
        <v>7.8</v>
      </c>
      <c r="I50" s="4">
        <v>913.28</v>
      </c>
    </row>
    <row r="51" spans="1:9">
      <c r="A51" s="5">
        <v>41109</v>
      </c>
      <c r="B51" s="6">
        <v>0.50546296296296289</v>
      </c>
      <c r="C51" s="4">
        <v>235</v>
      </c>
      <c r="D51" s="4">
        <v>75.88</v>
      </c>
      <c r="E51" s="4">
        <v>2.15</v>
      </c>
      <c r="F51" s="4">
        <v>29.49</v>
      </c>
      <c r="G51" s="4">
        <v>2.6030000000000002</v>
      </c>
      <c r="H51" s="4">
        <v>7.96</v>
      </c>
      <c r="I51" s="4">
        <v>915.32</v>
      </c>
    </row>
    <row r="52" spans="1:9">
      <c r="A52" s="5">
        <v>41109</v>
      </c>
      <c r="B52" s="6">
        <v>0.50549768518518523</v>
      </c>
      <c r="C52" s="4">
        <v>238</v>
      </c>
      <c r="D52" s="4">
        <v>75.78</v>
      </c>
      <c r="E52" s="4">
        <v>2.2490000000000001</v>
      </c>
      <c r="F52" s="4">
        <v>29.49</v>
      </c>
      <c r="G52" s="4">
        <v>2.7069999999999999</v>
      </c>
      <c r="H52" s="4">
        <v>7.98</v>
      </c>
      <c r="I52" s="4">
        <v>915.32</v>
      </c>
    </row>
    <row r="53" spans="1:9">
      <c r="A53" s="5">
        <v>41109</v>
      </c>
      <c r="B53" s="6">
        <v>0.5055439814814815</v>
      </c>
      <c r="C53" s="4">
        <v>242</v>
      </c>
      <c r="D53" s="4">
        <v>75.61</v>
      </c>
      <c r="E53" s="4">
        <v>2.214</v>
      </c>
      <c r="F53" s="4">
        <v>29.49</v>
      </c>
      <c r="G53" s="4">
        <v>2.7069999999999999</v>
      </c>
      <c r="H53" s="4">
        <v>7.96</v>
      </c>
      <c r="I53" s="4">
        <v>916.35</v>
      </c>
    </row>
    <row r="54" spans="1:9">
      <c r="A54" s="5">
        <v>41109</v>
      </c>
      <c r="B54" s="6">
        <v>0.50559027777777776</v>
      </c>
      <c r="C54" s="4">
        <v>246</v>
      </c>
      <c r="D54" s="4">
        <v>75.599999999999994</v>
      </c>
      <c r="E54" s="4">
        <v>2.1640000000000001</v>
      </c>
      <c r="F54" s="4">
        <v>29.49</v>
      </c>
      <c r="G54" s="4">
        <v>2.7069999999999999</v>
      </c>
      <c r="H54" s="4">
        <v>7.96</v>
      </c>
      <c r="I54" s="4">
        <v>916.86</v>
      </c>
    </row>
    <row r="55" spans="1:9">
      <c r="A55" s="5">
        <v>41109</v>
      </c>
      <c r="B55" s="6">
        <v>0.50563657407407414</v>
      </c>
      <c r="C55" s="4">
        <v>250</v>
      </c>
      <c r="D55" s="4">
        <v>75.83</v>
      </c>
      <c r="E55" s="4">
        <v>2.0470000000000002</v>
      </c>
      <c r="F55" s="4">
        <v>29.49</v>
      </c>
      <c r="G55" s="4">
        <v>2.7069999999999999</v>
      </c>
      <c r="H55" s="4">
        <v>7.97</v>
      </c>
      <c r="I55" s="4">
        <v>917.11</v>
      </c>
    </row>
    <row r="56" spans="1:9">
      <c r="A56" s="5">
        <v>41109</v>
      </c>
      <c r="B56" s="6">
        <v>0.5056828703703703</v>
      </c>
      <c r="C56" s="4">
        <v>254</v>
      </c>
      <c r="D56" s="4">
        <v>75.599999999999994</v>
      </c>
      <c r="E56" s="4">
        <v>2.13</v>
      </c>
      <c r="F56" s="4">
        <v>29.49</v>
      </c>
      <c r="G56" s="4">
        <v>2.7069999999999999</v>
      </c>
      <c r="H56" s="4">
        <v>7.95</v>
      </c>
      <c r="I56" s="4">
        <v>917.89</v>
      </c>
    </row>
    <row r="57" spans="1:9">
      <c r="A57" s="5">
        <v>41109</v>
      </c>
      <c r="B57" s="6">
        <v>0.50572916666666667</v>
      </c>
      <c r="C57" s="4">
        <v>258</v>
      </c>
      <c r="D57" s="4">
        <v>75.59</v>
      </c>
      <c r="E57" s="4">
        <v>1.98</v>
      </c>
      <c r="F57" s="4">
        <v>29.49</v>
      </c>
      <c r="G57" s="4">
        <v>2.7069999999999999</v>
      </c>
      <c r="H57" s="4">
        <v>7.94</v>
      </c>
      <c r="I57" s="4">
        <v>917.12</v>
      </c>
    </row>
    <row r="58" spans="1:9">
      <c r="A58" s="5">
        <v>41109</v>
      </c>
      <c r="B58" s="6">
        <v>0.50577546296296294</v>
      </c>
      <c r="C58" s="4">
        <v>262</v>
      </c>
      <c r="D58" s="4">
        <v>75.599999999999994</v>
      </c>
      <c r="E58" s="4">
        <v>2.0790000000000002</v>
      </c>
      <c r="F58" s="4">
        <v>29.49</v>
      </c>
      <c r="G58" s="4">
        <v>2.7069999999999999</v>
      </c>
      <c r="H58" s="4">
        <v>7.93</v>
      </c>
      <c r="I58" s="4">
        <v>923.31</v>
      </c>
    </row>
    <row r="59" spans="1:9">
      <c r="A59" s="5">
        <v>41109</v>
      </c>
      <c r="B59" s="6">
        <v>0.50582175925925921</v>
      </c>
      <c r="C59" s="4">
        <v>266</v>
      </c>
      <c r="D59" s="4">
        <v>75.59</v>
      </c>
      <c r="E59" s="4">
        <v>1.964</v>
      </c>
      <c r="F59" s="4">
        <v>29.49</v>
      </c>
      <c r="G59" s="4">
        <v>2.7069999999999999</v>
      </c>
      <c r="H59" s="4">
        <v>7.87</v>
      </c>
      <c r="I59" s="4">
        <v>916.35</v>
      </c>
    </row>
    <row r="60" spans="1:9">
      <c r="A60" s="5">
        <v>41109</v>
      </c>
      <c r="B60" s="6">
        <v>0.50586805555555558</v>
      </c>
      <c r="C60" s="4">
        <v>270</v>
      </c>
      <c r="D60" s="4">
        <v>75.58</v>
      </c>
      <c r="E60" s="4">
        <v>1.548</v>
      </c>
      <c r="F60" s="4">
        <v>29.49</v>
      </c>
      <c r="G60" s="4">
        <v>2.7069999999999999</v>
      </c>
      <c r="H60" s="4">
        <v>7.93</v>
      </c>
      <c r="I60" s="4">
        <v>915.59</v>
      </c>
    </row>
    <row r="61" spans="1:9">
      <c r="A61" s="5">
        <v>41109</v>
      </c>
      <c r="B61" s="6">
        <v>0.50591435185185185</v>
      </c>
      <c r="C61" s="4">
        <v>274</v>
      </c>
      <c r="D61" s="4">
        <v>75.599999999999994</v>
      </c>
      <c r="E61" s="4">
        <v>1.6990000000000001</v>
      </c>
      <c r="F61" s="4">
        <v>29.49</v>
      </c>
      <c r="G61" s="4">
        <v>2.681</v>
      </c>
      <c r="H61" s="4">
        <v>7.93</v>
      </c>
      <c r="I61" s="4">
        <v>916.87</v>
      </c>
    </row>
    <row r="62" spans="1:9">
      <c r="A62" s="5">
        <v>41109</v>
      </c>
      <c r="B62" s="6">
        <v>0.50594907407407408</v>
      </c>
      <c r="C62" s="4">
        <v>277</v>
      </c>
      <c r="D62" s="4">
        <v>75.66</v>
      </c>
      <c r="E62" s="4">
        <v>1.8340000000000001</v>
      </c>
      <c r="F62" s="4">
        <v>29.49</v>
      </c>
      <c r="G62" s="4">
        <v>2.7069999999999999</v>
      </c>
      <c r="H62" s="4">
        <v>7.9</v>
      </c>
      <c r="I62" s="4">
        <v>916.87</v>
      </c>
    </row>
    <row r="63" spans="1:9">
      <c r="A63" s="5">
        <v>41109</v>
      </c>
      <c r="B63" s="6">
        <v>0.50599537037037035</v>
      </c>
      <c r="C63" s="4">
        <v>281</v>
      </c>
      <c r="D63" s="4">
        <v>75.75</v>
      </c>
      <c r="E63" s="4">
        <v>1.3180000000000001</v>
      </c>
      <c r="F63" s="4">
        <v>29.49</v>
      </c>
      <c r="G63" s="4">
        <v>2.629</v>
      </c>
      <c r="H63" s="4">
        <v>7.95</v>
      </c>
      <c r="I63" s="4">
        <v>916.36</v>
      </c>
    </row>
    <row r="64" spans="1:9">
      <c r="A64" s="5">
        <v>41109</v>
      </c>
      <c r="B64" s="6">
        <v>0.50604166666666661</v>
      </c>
      <c r="C64" s="4">
        <v>285</v>
      </c>
      <c r="D64" s="4">
        <v>75.86</v>
      </c>
      <c r="E64" s="4">
        <v>0.85199999999999998</v>
      </c>
      <c r="F64" s="4">
        <v>29.49</v>
      </c>
      <c r="G64" s="4">
        <v>2.6549999999999998</v>
      </c>
      <c r="H64" s="4">
        <v>8</v>
      </c>
      <c r="I64" s="4">
        <v>916.61</v>
      </c>
    </row>
    <row r="65" spans="1:9">
      <c r="A65" s="5">
        <v>41109</v>
      </c>
      <c r="B65" s="6">
        <v>0.50608796296296299</v>
      </c>
      <c r="C65" s="4">
        <v>289</v>
      </c>
      <c r="D65" s="4">
        <v>76.03</v>
      </c>
      <c r="E65" s="4">
        <v>0.83399999999999996</v>
      </c>
      <c r="F65" s="4">
        <v>29.49</v>
      </c>
      <c r="G65" s="4">
        <v>2.7069999999999999</v>
      </c>
      <c r="H65" s="4">
        <v>8.0299999999999994</v>
      </c>
      <c r="I65" s="4">
        <v>915.59</v>
      </c>
    </row>
    <row r="66" spans="1:9">
      <c r="A66" s="5">
        <v>41109</v>
      </c>
      <c r="B66" s="6">
        <v>0.50613425925925926</v>
      </c>
      <c r="C66" s="4">
        <v>293</v>
      </c>
      <c r="D66" s="4">
        <v>76.040000000000006</v>
      </c>
      <c r="E66" s="4">
        <v>0.61599999999999999</v>
      </c>
      <c r="F66" s="4">
        <v>29.49</v>
      </c>
      <c r="G66" s="4">
        <v>2.7330000000000001</v>
      </c>
      <c r="H66" s="4">
        <v>8.0500000000000007</v>
      </c>
      <c r="I66" s="4">
        <v>920.21</v>
      </c>
    </row>
    <row r="67" spans="1:9">
      <c r="A67" s="5">
        <v>41109</v>
      </c>
      <c r="B67" s="6">
        <v>0.50618055555555552</v>
      </c>
      <c r="C67" s="4">
        <v>297</v>
      </c>
      <c r="D67" s="4">
        <v>76.67</v>
      </c>
      <c r="E67" s="4">
        <v>0.57999999999999996</v>
      </c>
      <c r="F67" s="4">
        <v>29.49</v>
      </c>
      <c r="G67" s="4">
        <v>2.7069999999999999</v>
      </c>
      <c r="H67" s="4">
        <v>8.15</v>
      </c>
      <c r="I67" s="4">
        <v>923.32</v>
      </c>
    </row>
    <row r="68" spans="1:9">
      <c r="A68" s="5">
        <v>41109</v>
      </c>
      <c r="B68" s="6">
        <v>0.5062268518518519</v>
      </c>
      <c r="C68" s="4">
        <v>301</v>
      </c>
      <c r="D68" s="4">
        <v>76.87</v>
      </c>
      <c r="E68" s="4">
        <v>0.64200000000000002</v>
      </c>
      <c r="F68" s="4">
        <v>29.49</v>
      </c>
      <c r="G68" s="4">
        <v>2.7330000000000001</v>
      </c>
      <c r="H68" s="4">
        <v>8.1999999999999993</v>
      </c>
      <c r="I68" s="4">
        <v>919.44</v>
      </c>
    </row>
    <row r="69" spans="1:9">
      <c r="A69" s="5">
        <v>41109</v>
      </c>
      <c r="B69" s="6">
        <v>0.50627314814814817</v>
      </c>
      <c r="C69" s="4">
        <v>305</v>
      </c>
      <c r="D69" s="4">
        <v>76.790000000000006</v>
      </c>
      <c r="E69" s="4">
        <v>0.65100000000000002</v>
      </c>
      <c r="F69" s="4">
        <v>29.49</v>
      </c>
      <c r="G69" s="4">
        <v>2.681</v>
      </c>
      <c r="H69" s="4">
        <v>8.23</v>
      </c>
      <c r="I69" s="4">
        <v>918.41</v>
      </c>
    </row>
    <row r="70" spans="1:9">
      <c r="A70" s="11">
        <v>41109</v>
      </c>
      <c r="B70" s="12">
        <v>0.50631944444444443</v>
      </c>
      <c r="C70" s="13">
        <v>309</v>
      </c>
      <c r="D70" s="13">
        <v>77.180000000000007</v>
      </c>
      <c r="E70" s="13">
        <v>-8.8999999999999996E-2</v>
      </c>
      <c r="F70" s="13">
        <v>29.49</v>
      </c>
      <c r="G70" s="13">
        <v>2.6549999999999998</v>
      </c>
      <c r="H70" s="13">
        <v>8.27</v>
      </c>
      <c r="I70" s="13">
        <v>1.94</v>
      </c>
    </row>
    <row r="71" spans="1:9">
      <c r="A71" s="11">
        <v>41109</v>
      </c>
      <c r="B71" s="12">
        <v>0.50636574074074081</v>
      </c>
      <c r="C71" s="13">
        <v>313</v>
      </c>
      <c r="D71" s="13">
        <v>76.66</v>
      </c>
      <c r="E71" s="13">
        <v>-6.5000000000000002E-2</v>
      </c>
      <c r="F71" s="13">
        <v>29.49</v>
      </c>
      <c r="G71" s="13">
        <v>2.681</v>
      </c>
      <c r="H71" s="13">
        <v>8.3699999999999992</v>
      </c>
      <c r="I71" s="13">
        <v>1.47</v>
      </c>
    </row>
  </sheetData>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dimension ref="A1:J68"/>
  <sheetViews>
    <sheetView zoomScale="80" zoomScaleNormal="80" workbookViewId="0">
      <selection activeCell="N2" sqref="N2"/>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5" width="11.7109375" style="4" bestFit="1" customWidth="1"/>
    <col min="6" max="6" width="19.140625" style="4" customWidth="1"/>
    <col min="7" max="8" width="11.7109375" style="4" bestFit="1" customWidth="1"/>
    <col min="9" max="9" width="17.85546875" style="4" customWidth="1"/>
    <col min="10" max="16384" width="9.140625" style="4"/>
  </cols>
  <sheetData>
    <row r="1" spans="1:10">
      <c r="A1" s="4" t="s">
        <v>101</v>
      </c>
      <c r="C1" s="4" t="s">
        <v>189</v>
      </c>
    </row>
    <row r="2" spans="1:10" ht="30">
      <c r="D2" s="9" t="s">
        <v>228</v>
      </c>
      <c r="E2" s="9" t="s">
        <v>229</v>
      </c>
      <c r="F2" s="9" t="s">
        <v>230</v>
      </c>
      <c r="G2" s="9" t="s">
        <v>242</v>
      </c>
      <c r="H2" s="9" t="s">
        <v>243</v>
      </c>
      <c r="I2" s="9" t="s">
        <v>231</v>
      </c>
      <c r="J2" s="9" t="s">
        <v>232</v>
      </c>
    </row>
    <row r="3" spans="1:10">
      <c r="A3" s="4" t="s">
        <v>103</v>
      </c>
      <c r="B3" s="5">
        <v>41109</v>
      </c>
      <c r="C3" s="6">
        <v>0.51056712962962958</v>
      </c>
      <c r="D3" s="10">
        <f>MAX(D11:D69)-MIN(D11:D69)</f>
        <v>3.980000000000004</v>
      </c>
      <c r="E3" s="10">
        <f>MAX(E11:E69)-MIN(E11:E69)</f>
        <v>3.8040000000000003</v>
      </c>
      <c r="F3" s="10">
        <f>MAX(I11:I69)-MIN(I11:I69)</f>
        <v>989.09</v>
      </c>
      <c r="G3" s="4">
        <f>MAX(D11:D69)</f>
        <v>79.48</v>
      </c>
      <c r="H3" s="4">
        <f>MIN(D11:D69)</f>
        <v>75.5</v>
      </c>
      <c r="I3" s="13"/>
      <c r="J3" s="4" t="s">
        <v>307</v>
      </c>
    </row>
    <row r="4" spans="1:10">
      <c r="A4" s="4" t="s">
        <v>104</v>
      </c>
      <c r="B4" s="5">
        <v>41109</v>
      </c>
      <c r="C4" s="6">
        <v>0.51056712962962958</v>
      </c>
      <c r="J4" s="4" t="s">
        <v>380</v>
      </c>
    </row>
    <row r="5" spans="1:10">
      <c r="B5" s="5"/>
      <c r="C5" s="6"/>
    </row>
    <row r="6" spans="1:10">
      <c r="B6" s="5"/>
      <c r="C6" s="6"/>
    </row>
    <row r="7" spans="1:10">
      <c r="B7" s="5"/>
      <c r="C7" s="6"/>
    </row>
    <row r="8" spans="1:10">
      <c r="D8" s="4" t="s">
        <v>121</v>
      </c>
      <c r="E8" s="4" t="s">
        <v>108</v>
      </c>
      <c r="F8" s="4" t="s">
        <v>122</v>
      </c>
      <c r="G8" s="4" t="s">
        <v>123</v>
      </c>
      <c r="H8" s="4" t="s">
        <v>124</v>
      </c>
      <c r="I8" s="4" t="s">
        <v>125</v>
      </c>
    </row>
    <row r="9" spans="1:10">
      <c r="A9" s="4" t="s">
        <v>126</v>
      </c>
      <c r="B9" s="4" t="s">
        <v>127</v>
      </c>
      <c r="C9" s="4" t="s">
        <v>128</v>
      </c>
      <c r="D9" s="4" t="s">
        <v>129</v>
      </c>
      <c r="E9" s="4" t="s">
        <v>130</v>
      </c>
      <c r="F9" s="4" t="s">
        <v>131</v>
      </c>
      <c r="G9" s="4" t="s">
        <v>132</v>
      </c>
      <c r="H9" s="4" t="s">
        <v>124</v>
      </c>
      <c r="I9" s="4" t="s">
        <v>133</v>
      </c>
    </row>
    <row r="10" spans="1:10">
      <c r="A10" s="4" t="s">
        <v>134</v>
      </c>
      <c r="B10" s="4" t="s">
        <v>134</v>
      </c>
      <c r="C10" s="4" t="s">
        <v>135</v>
      </c>
      <c r="D10" s="4" t="s">
        <v>136</v>
      </c>
      <c r="E10" s="4" t="s">
        <v>136</v>
      </c>
      <c r="F10" s="4" t="s">
        <v>136</v>
      </c>
      <c r="G10" s="4" t="s">
        <v>136</v>
      </c>
      <c r="H10" s="4" t="s">
        <v>136</v>
      </c>
      <c r="I10" s="4" t="s">
        <v>136</v>
      </c>
    </row>
    <row r="11" spans="1:10">
      <c r="A11" s="5">
        <v>41109</v>
      </c>
      <c r="B11" s="6">
        <v>0.51093749999999993</v>
      </c>
      <c r="C11" s="4">
        <v>32</v>
      </c>
      <c r="D11" s="4">
        <v>75.510000000000005</v>
      </c>
      <c r="E11" s="4">
        <v>3.5190000000000001</v>
      </c>
      <c r="F11" s="4">
        <v>29.49</v>
      </c>
      <c r="G11" s="4">
        <v>2.7330000000000001</v>
      </c>
      <c r="H11" s="4">
        <v>7.56</v>
      </c>
      <c r="I11" s="4">
        <v>989.33</v>
      </c>
    </row>
    <row r="12" spans="1:10">
      <c r="A12" s="5">
        <v>41109</v>
      </c>
      <c r="B12" s="6">
        <v>0.51098379629629631</v>
      </c>
      <c r="C12" s="4">
        <v>36</v>
      </c>
      <c r="D12" s="4">
        <v>75.510000000000005</v>
      </c>
      <c r="E12" s="4">
        <v>3.4020000000000001</v>
      </c>
      <c r="F12" s="4">
        <v>29.49</v>
      </c>
      <c r="G12" s="4">
        <v>2.7069999999999999</v>
      </c>
      <c r="H12" s="4">
        <v>7.56</v>
      </c>
      <c r="I12" s="4">
        <v>990.52</v>
      </c>
    </row>
    <row r="13" spans="1:10">
      <c r="A13" s="5">
        <v>41109</v>
      </c>
      <c r="B13" s="6">
        <v>0.51103009259259258</v>
      </c>
      <c r="C13" s="4">
        <v>40</v>
      </c>
      <c r="D13" s="4">
        <v>75.5</v>
      </c>
      <c r="E13" s="4">
        <v>3.2690000000000001</v>
      </c>
      <c r="F13" s="4">
        <v>29.49</v>
      </c>
      <c r="G13" s="4">
        <v>2.7330000000000001</v>
      </c>
      <c r="H13" s="4">
        <v>7.56</v>
      </c>
      <c r="I13" s="4">
        <v>990.82</v>
      </c>
    </row>
    <row r="14" spans="1:10">
      <c r="A14" s="5">
        <v>41109</v>
      </c>
      <c r="B14" s="6">
        <v>0.51107638888888884</v>
      </c>
      <c r="C14" s="4">
        <v>44</v>
      </c>
      <c r="D14" s="4">
        <v>75.510000000000005</v>
      </c>
      <c r="E14" s="4">
        <v>3.351</v>
      </c>
      <c r="F14" s="4">
        <v>29.49</v>
      </c>
      <c r="G14" s="4">
        <v>2.7330000000000001</v>
      </c>
      <c r="H14" s="4">
        <v>7.56</v>
      </c>
      <c r="I14" s="4">
        <v>990.22</v>
      </c>
    </row>
    <row r="15" spans="1:10">
      <c r="A15" s="5">
        <v>41109</v>
      </c>
      <c r="B15" s="6">
        <v>0.51112268518518522</v>
      </c>
      <c r="C15" s="4">
        <v>48</v>
      </c>
      <c r="D15" s="4">
        <v>75.5</v>
      </c>
      <c r="E15" s="4">
        <v>2.819</v>
      </c>
      <c r="F15" s="4">
        <v>29.49</v>
      </c>
      <c r="G15" s="4">
        <v>2.7069999999999999</v>
      </c>
      <c r="H15" s="4">
        <v>7.56</v>
      </c>
      <c r="I15" s="4">
        <v>989.03</v>
      </c>
    </row>
    <row r="16" spans="1:10">
      <c r="A16" s="5">
        <v>41109</v>
      </c>
      <c r="B16" s="6">
        <v>0.51116898148148149</v>
      </c>
      <c r="C16" s="4">
        <v>52</v>
      </c>
      <c r="D16" s="4">
        <v>75.52</v>
      </c>
      <c r="E16" s="4">
        <v>2.2690000000000001</v>
      </c>
      <c r="F16" s="4">
        <v>29.49</v>
      </c>
      <c r="G16" s="4">
        <v>2.7069999999999999</v>
      </c>
      <c r="H16" s="4">
        <v>7.56</v>
      </c>
      <c r="I16" s="4">
        <v>988.44</v>
      </c>
    </row>
    <row r="17" spans="1:9">
      <c r="A17" s="5">
        <v>41109</v>
      </c>
      <c r="B17" s="6">
        <v>0.51121527777777775</v>
      </c>
      <c r="C17" s="4">
        <v>56</v>
      </c>
      <c r="D17" s="4">
        <v>75.52</v>
      </c>
      <c r="E17" s="4">
        <v>1.669</v>
      </c>
      <c r="F17" s="4">
        <v>29.49</v>
      </c>
      <c r="G17" s="4">
        <v>2.7069999999999999</v>
      </c>
      <c r="H17" s="4">
        <v>7.56</v>
      </c>
      <c r="I17" s="4">
        <v>988.44</v>
      </c>
    </row>
    <row r="18" spans="1:9">
      <c r="A18" s="5">
        <v>41109</v>
      </c>
      <c r="B18" s="6">
        <v>0.51126157407407413</v>
      </c>
      <c r="C18" s="4">
        <v>60</v>
      </c>
      <c r="D18" s="4">
        <v>75.540000000000006</v>
      </c>
      <c r="E18" s="4">
        <v>1.153</v>
      </c>
      <c r="F18" s="4">
        <v>29.49</v>
      </c>
      <c r="G18" s="4">
        <v>2.7069999999999999</v>
      </c>
      <c r="H18" s="4">
        <v>7.56</v>
      </c>
      <c r="I18" s="4">
        <v>988.44</v>
      </c>
    </row>
    <row r="19" spans="1:9">
      <c r="A19" s="5">
        <v>41109</v>
      </c>
      <c r="B19" s="6">
        <v>0.5113078703703704</v>
      </c>
      <c r="C19" s="4">
        <v>64</v>
      </c>
      <c r="D19" s="4">
        <v>75.55</v>
      </c>
      <c r="E19" s="4">
        <v>0.56899999999999995</v>
      </c>
      <c r="F19" s="4">
        <v>29.49</v>
      </c>
      <c r="G19" s="4">
        <v>2.7069999999999999</v>
      </c>
      <c r="H19" s="4">
        <v>7.56</v>
      </c>
      <c r="I19" s="4">
        <v>988.14</v>
      </c>
    </row>
    <row r="20" spans="1:9">
      <c r="A20" s="5">
        <v>41109</v>
      </c>
      <c r="B20" s="6">
        <v>0.51135416666666667</v>
      </c>
      <c r="C20" s="4">
        <v>68</v>
      </c>
      <c r="D20" s="4">
        <v>75.59</v>
      </c>
      <c r="E20" s="4">
        <v>0.55200000000000005</v>
      </c>
      <c r="F20" s="4">
        <v>29.49</v>
      </c>
      <c r="G20" s="4">
        <v>2.7069999999999999</v>
      </c>
      <c r="H20" s="4">
        <v>7.56</v>
      </c>
      <c r="I20" s="4">
        <v>988.44</v>
      </c>
    </row>
    <row r="21" spans="1:9">
      <c r="A21" s="5">
        <v>41109</v>
      </c>
      <c r="B21" s="6">
        <v>0.51138888888888889</v>
      </c>
      <c r="C21" s="4">
        <v>71</v>
      </c>
      <c r="D21" s="4">
        <v>75.650000000000006</v>
      </c>
      <c r="E21" s="4">
        <v>3.6</v>
      </c>
      <c r="F21" s="4">
        <v>29.49</v>
      </c>
      <c r="G21" s="4">
        <v>2.7069999999999999</v>
      </c>
      <c r="H21" s="4">
        <v>7.56</v>
      </c>
      <c r="I21" s="4">
        <v>984</v>
      </c>
    </row>
    <row r="22" spans="1:9">
      <c r="A22" s="5">
        <v>41109</v>
      </c>
      <c r="B22" s="6">
        <v>0.51143518518518516</v>
      </c>
      <c r="C22" s="4">
        <v>75</v>
      </c>
      <c r="D22" s="4">
        <v>75.72</v>
      </c>
      <c r="E22" s="4">
        <v>3.5979999999999999</v>
      </c>
      <c r="F22" s="4">
        <v>29.49</v>
      </c>
      <c r="G22" s="4">
        <v>2.7069999999999999</v>
      </c>
      <c r="H22" s="4">
        <v>7.56</v>
      </c>
      <c r="I22" s="4">
        <v>983.7</v>
      </c>
    </row>
    <row r="23" spans="1:9">
      <c r="A23" s="5">
        <v>41109</v>
      </c>
      <c r="B23" s="6">
        <v>0.51148148148148154</v>
      </c>
      <c r="C23" s="4">
        <v>79</v>
      </c>
      <c r="D23" s="4">
        <v>75.77</v>
      </c>
      <c r="E23" s="4">
        <v>3.5790000000000002</v>
      </c>
      <c r="F23" s="4">
        <v>29.49</v>
      </c>
      <c r="G23" s="4">
        <v>2.7330000000000001</v>
      </c>
      <c r="H23" s="4">
        <v>7.56</v>
      </c>
      <c r="I23" s="4">
        <v>984.29</v>
      </c>
    </row>
    <row r="24" spans="1:9">
      <c r="A24" s="5">
        <v>41109</v>
      </c>
      <c r="B24" s="6">
        <v>0.5115277777777778</v>
      </c>
      <c r="C24" s="4">
        <v>83</v>
      </c>
      <c r="D24" s="4">
        <v>75.78</v>
      </c>
      <c r="E24" s="4">
        <v>3.294</v>
      </c>
      <c r="F24" s="4">
        <v>29.49</v>
      </c>
      <c r="G24" s="4">
        <v>2.7069999999999999</v>
      </c>
      <c r="H24" s="4">
        <v>7.55</v>
      </c>
      <c r="I24" s="4">
        <v>984</v>
      </c>
    </row>
    <row r="25" spans="1:9">
      <c r="A25" s="5">
        <v>41109</v>
      </c>
      <c r="B25" s="6">
        <v>0.51157407407407407</v>
      </c>
      <c r="C25" s="4">
        <v>87</v>
      </c>
      <c r="D25" s="4">
        <v>75.81</v>
      </c>
      <c r="E25" s="4">
        <v>3.2410000000000001</v>
      </c>
      <c r="F25" s="4">
        <v>29.49</v>
      </c>
      <c r="G25" s="4">
        <v>2.7069999999999999</v>
      </c>
      <c r="H25" s="4">
        <v>7.56</v>
      </c>
      <c r="I25" s="4">
        <v>984.29</v>
      </c>
    </row>
    <row r="26" spans="1:9">
      <c r="A26" s="5">
        <v>41109</v>
      </c>
      <c r="B26" s="6">
        <v>0.51162037037037034</v>
      </c>
      <c r="C26" s="4">
        <v>91</v>
      </c>
      <c r="D26" s="4">
        <v>75.81</v>
      </c>
      <c r="E26" s="4">
        <v>3.4550000000000001</v>
      </c>
      <c r="F26" s="4">
        <v>29.49</v>
      </c>
      <c r="G26" s="4">
        <v>2.7069999999999999</v>
      </c>
      <c r="H26" s="4">
        <v>7.56</v>
      </c>
      <c r="I26" s="4">
        <v>985.18</v>
      </c>
    </row>
    <row r="27" spans="1:9">
      <c r="A27" s="5">
        <v>41109</v>
      </c>
      <c r="B27" s="6">
        <v>0.5116666666666666</v>
      </c>
      <c r="C27" s="4">
        <v>95</v>
      </c>
      <c r="D27" s="4">
        <v>75.72</v>
      </c>
      <c r="E27" s="4">
        <v>3.2189999999999999</v>
      </c>
      <c r="F27" s="4">
        <v>29.49</v>
      </c>
      <c r="G27" s="4">
        <v>2.7069999999999999</v>
      </c>
      <c r="H27" s="4">
        <v>7.56</v>
      </c>
      <c r="I27" s="4">
        <v>983.41</v>
      </c>
    </row>
    <row r="28" spans="1:9">
      <c r="A28" s="5">
        <v>41109</v>
      </c>
      <c r="B28" s="6">
        <v>0.51171296296296298</v>
      </c>
      <c r="C28" s="4">
        <v>99</v>
      </c>
      <c r="D28" s="4">
        <v>75.66</v>
      </c>
      <c r="E28" s="4">
        <v>3.1339999999999999</v>
      </c>
      <c r="F28" s="4">
        <v>29.49</v>
      </c>
      <c r="G28" s="4">
        <v>2.7069999999999999</v>
      </c>
      <c r="H28" s="4">
        <v>7.56</v>
      </c>
      <c r="I28" s="4">
        <v>982.23</v>
      </c>
    </row>
    <row r="29" spans="1:9">
      <c r="A29" s="5">
        <v>41109</v>
      </c>
      <c r="B29" s="6">
        <v>0.51175925925925925</v>
      </c>
      <c r="C29" s="4">
        <v>103</v>
      </c>
      <c r="D29" s="4">
        <v>75.650000000000006</v>
      </c>
      <c r="E29" s="4">
        <v>3.1160000000000001</v>
      </c>
      <c r="F29" s="4">
        <v>29.49</v>
      </c>
      <c r="G29" s="4">
        <v>2.7069999999999999</v>
      </c>
      <c r="H29" s="4">
        <v>7.56</v>
      </c>
      <c r="I29" s="4">
        <v>981.35</v>
      </c>
    </row>
    <row r="30" spans="1:9">
      <c r="A30" s="5">
        <v>41109</v>
      </c>
      <c r="B30" s="6">
        <v>0.51180555555555551</v>
      </c>
      <c r="C30" s="4">
        <v>107</v>
      </c>
      <c r="D30" s="4">
        <v>75.58</v>
      </c>
      <c r="E30" s="4">
        <v>3.2650000000000001</v>
      </c>
      <c r="F30" s="4">
        <v>29.49</v>
      </c>
      <c r="G30" s="4">
        <v>2.7069999999999999</v>
      </c>
      <c r="H30" s="4">
        <v>7.56</v>
      </c>
      <c r="I30" s="4">
        <v>979.89</v>
      </c>
    </row>
    <row r="31" spans="1:9">
      <c r="A31" s="5">
        <v>41109</v>
      </c>
      <c r="B31" s="6">
        <v>0.51185185185185189</v>
      </c>
      <c r="C31" s="4">
        <v>111</v>
      </c>
      <c r="D31" s="4">
        <v>75.569999999999993</v>
      </c>
      <c r="E31" s="4">
        <v>3.2989999999999999</v>
      </c>
      <c r="F31" s="4">
        <v>29.49</v>
      </c>
      <c r="G31" s="4">
        <v>2.7069999999999999</v>
      </c>
      <c r="H31" s="4">
        <v>7.56</v>
      </c>
      <c r="I31" s="4">
        <v>978.43</v>
      </c>
    </row>
    <row r="32" spans="1:9">
      <c r="A32" s="5">
        <v>41109</v>
      </c>
      <c r="B32" s="6">
        <v>0.51188657407407401</v>
      </c>
      <c r="C32" s="4">
        <v>114</v>
      </c>
      <c r="D32" s="4">
        <v>75.56</v>
      </c>
      <c r="E32" s="4">
        <v>3.282</v>
      </c>
      <c r="F32" s="4">
        <v>29.49</v>
      </c>
      <c r="G32" s="4">
        <v>2.7069999999999999</v>
      </c>
      <c r="H32" s="4">
        <v>7.57</v>
      </c>
      <c r="I32" s="4">
        <v>979.31</v>
      </c>
    </row>
    <row r="33" spans="1:9">
      <c r="A33" s="5">
        <v>41109</v>
      </c>
      <c r="B33" s="6">
        <v>0.51193287037037039</v>
      </c>
      <c r="C33" s="4">
        <v>118</v>
      </c>
      <c r="D33" s="4">
        <v>75.55</v>
      </c>
      <c r="E33" s="4">
        <v>3.2490000000000001</v>
      </c>
      <c r="F33" s="4">
        <v>29.49</v>
      </c>
      <c r="G33" s="4">
        <v>2.7069999999999999</v>
      </c>
      <c r="H33" s="4">
        <v>7.56</v>
      </c>
      <c r="I33" s="4">
        <v>977.85</v>
      </c>
    </row>
    <row r="34" spans="1:9">
      <c r="A34" s="5">
        <v>41109</v>
      </c>
      <c r="B34" s="6">
        <v>0.51197916666666665</v>
      </c>
      <c r="C34" s="4">
        <v>122</v>
      </c>
      <c r="D34" s="4">
        <v>75.599999999999994</v>
      </c>
      <c r="E34" s="4">
        <v>3.0819999999999999</v>
      </c>
      <c r="F34" s="4">
        <v>29.49</v>
      </c>
      <c r="G34" s="4">
        <v>2.7069999999999999</v>
      </c>
      <c r="H34" s="4">
        <v>7.57</v>
      </c>
      <c r="I34" s="4">
        <v>940.87</v>
      </c>
    </row>
    <row r="35" spans="1:9">
      <c r="A35" s="5">
        <v>41109</v>
      </c>
      <c r="B35" s="6">
        <v>0.51202546296296292</v>
      </c>
      <c r="C35" s="4">
        <v>126</v>
      </c>
      <c r="D35" s="4">
        <v>76.3</v>
      </c>
      <c r="E35" s="4">
        <v>3.399</v>
      </c>
      <c r="F35" s="4">
        <v>29.49</v>
      </c>
      <c r="G35" s="4">
        <v>2.681</v>
      </c>
      <c r="H35" s="4">
        <v>7.59</v>
      </c>
      <c r="I35" s="4">
        <v>929.69</v>
      </c>
    </row>
    <row r="36" spans="1:9">
      <c r="A36" s="5">
        <v>41109</v>
      </c>
      <c r="B36" s="6">
        <v>0.5120717592592593</v>
      </c>
      <c r="C36" s="4">
        <v>130</v>
      </c>
      <c r="D36" s="4">
        <v>75.87</v>
      </c>
      <c r="E36" s="4">
        <v>3.2490000000000001</v>
      </c>
      <c r="F36" s="4">
        <v>29.49</v>
      </c>
      <c r="G36" s="4">
        <v>2.681</v>
      </c>
      <c r="H36" s="4">
        <v>7.6</v>
      </c>
      <c r="I36" s="4">
        <v>914.67</v>
      </c>
    </row>
    <row r="37" spans="1:9">
      <c r="A37" s="5">
        <v>41109</v>
      </c>
      <c r="B37" s="6">
        <v>0.51211805555555556</v>
      </c>
      <c r="C37" s="4">
        <v>134</v>
      </c>
      <c r="D37" s="4">
        <v>75.64</v>
      </c>
      <c r="E37" s="4">
        <v>3.282</v>
      </c>
      <c r="F37" s="4">
        <v>29.49</v>
      </c>
      <c r="G37" s="4">
        <v>2.681</v>
      </c>
      <c r="H37" s="4">
        <v>7.62</v>
      </c>
      <c r="I37" s="4">
        <v>902.86</v>
      </c>
    </row>
    <row r="38" spans="1:9">
      <c r="A38" s="5">
        <v>41109</v>
      </c>
      <c r="B38" s="6">
        <v>0.51216435185185183</v>
      </c>
      <c r="C38" s="4">
        <v>138</v>
      </c>
      <c r="D38" s="4">
        <v>75.61</v>
      </c>
      <c r="E38" s="4">
        <v>3.28</v>
      </c>
      <c r="F38" s="4">
        <v>29.49</v>
      </c>
      <c r="G38" s="4">
        <v>2.681</v>
      </c>
      <c r="H38" s="4">
        <v>7.62</v>
      </c>
      <c r="I38" s="4">
        <v>901.86</v>
      </c>
    </row>
    <row r="39" spans="1:9">
      <c r="A39" s="5">
        <v>41109</v>
      </c>
      <c r="B39" s="6">
        <v>0.51221064814814821</v>
      </c>
      <c r="C39" s="4">
        <v>142</v>
      </c>
      <c r="D39" s="4">
        <v>75.59</v>
      </c>
      <c r="E39" s="4">
        <v>3.2629999999999999</v>
      </c>
      <c r="F39" s="4">
        <v>29.49</v>
      </c>
      <c r="G39" s="4">
        <v>2.681</v>
      </c>
      <c r="H39" s="4">
        <v>7.62</v>
      </c>
      <c r="I39" s="4">
        <v>902.86</v>
      </c>
    </row>
    <row r="40" spans="1:9">
      <c r="A40" s="5">
        <v>41109</v>
      </c>
      <c r="B40" s="6">
        <v>0.51275462962962959</v>
      </c>
      <c r="C40" s="4">
        <v>189</v>
      </c>
      <c r="D40" s="4">
        <v>78.45</v>
      </c>
      <c r="E40" s="4">
        <v>0.65700000000000003</v>
      </c>
      <c r="F40" s="4">
        <v>29.49</v>
      </c>
      <c r="G40" s="4">
        <v>2.7069999999999999</v>
      </c>
      <c r="H40" s="4">
        <v>8.48</v>
      </c>
      <c r="I40" s="4">
        <v>941.96</v>
      </c>
    </row>
    <row r="41" spans="1:9">
      <c r="A41" s="5">
        <v>41109</v>
      </c>
      <c r="B41" s="6">
        <v>0.51280092592592597</v>
      </c>
      <c r="C41" s="4">
        <v>193</v>
      </c>
      <c r="D41" s="4">
        <v>78.19</v>
      </c>
      <c r="E41" s="4">
        <v>0.77500000000000002</v>
      </c>
      <c r="F41" s="4">
        <v>29.49</v>
      </c>
      <c r="G41" s="4">
        <v>2.7069999999999999</v>
      </c>
      <c r="H41" s="4">
        <v>8.49</v>
      </c>
      <c r="I41" s="4">
        <v>940.07</v>
      </c>
    </row>
    <row r="42" spans="1:9">
      <c r="A42" s="5">
        <v>41109</v>
      </c>
      <c r="B42" s="6">
        <v>0.51284722222222223</v>
      </c>
      <c r="C42" s="4">
        <v>197</v>
      </c>
      <c r="D42" s="4">
        <v>76.790000000000006</v>
      </c>
      <c r="E42" s="4">
        <v>2.512</v>
      </c>
      <c r="F42" s="4">
        <v>29.49</v>
      </c>
      <c r="G42" s="4">
        <v>2.7330000000000001</v>
      </c>
      <c r="H42" s="4">
        <v>8.42</v>
      </c>
      <c r="I42" s="4">
        <v>913.15</v>
      </c>
    </row>
    <row r="43" spans="1:9">
      <c r="A43" s="5">
        <v>41109</v>
      </c>
      <c r="B43" s="6">
        <v>0.51288194444444446</v>
      </c>
      <c r="C43" s="4">
        <v>200</v>
      </c>
      <c r="D43" s="4">
        <v>75.7</v>
      </c>
      <c r="E43" s="4">
        <v>3.222</v>
      </c>
      <c r="F43" s="4">
        <v>29.49</v>
      </c>
      <c r="G43" s="4">
        <v>2.7069999999999999</v>
      </c>
      <c r="H43" s="4">
        <v>8.16</v>
      </c>
      <c r="I43" s="4">
        <v>897.68</v>
      </c>
    </row>
    <row r="44" spans="1:9">
      <c r="A44" s="5">
        <v>41109</v>
      </c>
      <c r="B44" s="6">
        <v>0.51292824074074073</v>
      </c>
      <c r="C44" s="4">
        <v>204</v>
      </c>
      <c r="D44" s="4">
        <v>75.59</v>
      </c>
      <c r="E44" s="4">
        <v>2.9129999999999998</v>
      </c>
      <c r="F44" s="4">
        <v>29.49</v>
      </c>
      <c r="G44" s="4">
        <v>2.7069999999999999</v>
      </c>
      <c r="H44" s="4">
        <v>8.02</v>
      </c>
      <c r="I44" s="4">
        <v>909.61</v>
      </c>
    </row>
    <row r="45" spans="1:9">
      <c r="A45" s="5">
        <v>41109</v>
      </c>
      <c r="B45" s="6">
        <v>0.51297453703703699</v>
      </c>
      <c r="C45" s="4">
        <v>208</v>
      </c>
      <c r="D45" s="4">
        <v>75.59</v>
      </c>
      <c r="E45" s="4">
        <v>3.1909999999999998</v>
      </c>
      <c r="F45" s="4">
        <v>29.49</v>
      </c>
      <c r="G45" s="4">
        <v>2.7069999999999999</v>
      </c>
      <c r="H45" s="4">
        <v>7.96</v>
      </c>
      <c r="I45" s="4">
        <v>887.25</v>
      </c>
    </row>
    <row r="46" spans="1:9">
      <c r="A46" s="5">
        <v>41109</v>
      </c>
      <c r="B46" s="6">
        <v>0.51302083333333337</v>
      </c>
      <c r="C46" s="4">
        <v>212</v>
      </c>
      <c r="D46" s="4">
        <v>75.59</v>
      </c>
      <c r="E46" s="4">
        <v>3.1579999999999999</v>
      </c>
      <c r="F46" s="4">
        <v>29.49</v>
      </c>
      <c r="G46" s="4">
        <v>2.7069999999999999</v>
      </c>
      <c r="H46" s="4">
        <v>7.87</v>
      </c>
      <c r="I46" s="4">
        <v>878</v>
      </c>
    </row>
    <row r="47" spans="1:9">
      <c r="A47" s="5">
        <v>41109</v>
      </c>
      <c r="B47" s="6">
        <v>0.51306712962962964</v>
      </c>
      <c r="C47" s="4">
        <v>216</v>
      </c>
      <c r="D47" s="4">
        <v>75.599999999999994</v>
      </c>
      <c r="E47" s="4">
        <v>3.1419999999999999</v>
      </c>
      <c r="F47" s="4">
        <v>29.49</v>
      </c>
      <c r="G47" s="4">
        <v>2.7330000000000001</v>
      </c>
      <c r="H47" s="4">
        <v>7.83</v>
      </c>
      <c r="I47" s="4">
        <v>876.83</v>
      </c>
    </row>
    <row r="48" spans="1:9">
      <c r="A48" s="5">
        <v>41109</v>
      </c>
      <c r="B48" s="6">
        <v>0.5131134259259259</v>
      </c>
      <c r="C48" s="4">
        <v>220</v>
      </c>
      <c r="D48" s="4">
        <v>75.61</v>
      </c>
      <c r="E48" s="4">
        <v>3.173</v>
      </c>
      <c r="F48" s="4">
        <v>29.49</v>
      </c>
      <c r="G48" s="4">
        <v>2.7330000000000001</v>
      </c>
      <c r="H48" s="4">
        <v>7.81</v>
      </c>
      <c r="I48" s="4">
        <v>878.94</v>
      </c>
    </row>
    <row r="49" spans="1:9">
      <c r="A49" s="5">
        <v>41109</v>
      </c>
      <c r="B49" s="6">
        <v>0.51315972222222228</v>
      </c>
      <c r="C49" s="4">
        <v>224</v>
      </c>
      <c r="D49" s="4">
        <v>75.63</v>
      </c>
      <c r="E49" s="4">
        <v>3.27</v>
      </c>
      <c r="F49" s="4">
        <v>29.49</v>
      </c>
      <c r="G49" s="4">
        <v>2.7330000000000001</v>
      </c>
      <c r="H49" s="4">
        <v>7.78</v>
      </c>
      <c r="I49" s="4">
        <v>852.03</v>
      </c>
    </row>
    <row r="50" spans="1:9">
      <c r="A50" s="5">
        <v>41109</v>
      </c>
      <c r="B50" s="6">
        <v>0.51320601851851855</v>
      </c>
      <c r="C50" s="4">
        <v>228</v>
      </c>
      <c r="D50" s="4">
        <v>75.63</v>
      </c>
      <c r="E50" s="4">
        <v>2.4990000000000001</v>
      </c>
      <c r="F50" s="4">
        <v>29.49</v>
      </c>
      <c r="G50" s="4">
        <v>2.7330000000000001</v>
      </c>
      <c r="H50" s="4">
        <v>7.76</v>
      </c>
      <c r="I50" s="4">
        <v>856.03</v>
      </c>
    </row>
    <row r="51" spans="1:9">
      <c r="A51" s="5">
        <v>41109</v>
      </c>
      <c r="B51" s="6">
        <v>0.51325231481481481</v>
      </c>
      <c r="C51" s="4">
        <v>232</v>
      </c>
      <c r="D51" s="4">
        <v>75.63</v>
      </c>
      <c r="E51" s="4">
        <v>2.9769999999999999</v>
      </c>
      <c r="F51" s="4">
        <v>29.49</v>
      </c>
      <c r="G51" s="4">
        <v>2.7069999999999999</v>
      </c>
      <c r="H51" s="4">
        <v>7.76</v>
      </c>
      <c r="I51" s="4">
        <v>856.48</v>
      </c>
    </row>
    <row r="52" spans="1:9">
      <c r="A52" s="5">
        <v>41109</v>
      </c>
      <c r="B52" s="6">
        <v>0.51329861111111108</v>
      </c>
      <c r="C52" s="4">
        <v>236</v>
      </c>
      <c r="D52" s="4">
        <v>75.64</v>
      </c>
      <c r="E52" s="4">
        <v>1.7909999999999999</v>
      </c>
      <c r="F52" s="4">
        <v>29.49</v>
      </c>
      <c r="G52" s="4">
        <v>2.7330000000000001</v>
      </c>
      <c r="H52" s="4">
        <v>7.77</v>
      </c>
      <c r="I52" s="4">
        <v>859.62</v>
      </c>
    </row>
    <row r="53" spans="1:9">
      <c r="A53" s="5">
        <v>41109</v>
      </c>
      <c r="B53" s="6">
        <v>0.51334490740740735</v>
      </c>
      <c r="C53" s="4">
        <v>240</v>
      </c>
      <c r="D53" s="4">
        <v>75.66</v>
      </c>
      <c r="E53" s="4">
        <v>2.2189999999999999</v>
      </c>
      <c r="F53" s="4">
        <v>29.49</v>
      </c>
      <c r="G53" s="4">
        <v>2.7330000000000001</v>
      </c>
      <c r="H53" s="4">
        <v>7.77</v>
      </c>
      <c r="I53" s="4">
        <v>860.97</v>
      </c>
    </row>
    <row r="54" spans="1:9">
      <c r="A54" s="5">
        <v>41109</v>
      </c>
      <c r="B54" s="6">
        <v>0.51337962962962969</v>
      </c>
      <c r="C54" s="4">
        <v>243</v>
      </c>
      <c r="D54" s="4">
        <v>75.67</v>
      </c>
      <c r="E54" s="4">
        <v>0.114</v>
      </c>
      <c r="F54" s="4">
        <v>29.49</v>
      </c>
      <c r="G54" s="4">
        <v>2.7330000000000001</v>
      </c>
      <c r="H54" s="4">
        <v>7.82</v>
      </c>
      <c r="I54" s="4">
        <v>88.43</v>
      </c>
    </row>
    <row r="55" spans="1:9">
      <c r="A55" s="5">
        <v>41109</v>
      </c>
      <c r="B55" s="6">
        <v>0.51342592592592595</v>
      </c>
      <c r="C55" s="4">
        <v>247</v>
      </c>
      <c r="D55" s="4">
        <v>76.25</v>
      </c>
      <c r="E55" s="4">
        <v>0.38300000000000001</v>
      </c>
      <c r="F55" s="4">
        <v>29.49</v>
      </c>
      <c r="G55" s="4">
        <v>2.7330000000000001</v>
      </c>
      <c r="H55" s="4">
        <v>8.06</v>
      </c>
      <c r="I55" s="4">
        <v>943.58</v>
      </c>
    </row>
    <row r="56" spans="1:9">
      <c r="A56" s="11">
        <v>41109</v>
      </c>
      <c r="B56" s="12">
        <v>0.51347222222222222</v>
      </c>
      <c r="C56" s="13">
        <v>251</v>
      </c>
      <c r="D56" s="13">
        <v>79.319999999999993</v>
      </c>
      <c r="E56" s="13">
        <v>-2.7E-2</v>
      </c>
      <c r="F56" s="13">
        <v>29.49</v>
      </c>
      <c r="G56" s="13">
        <v>2.7069999999999999</v>
      </c>
      <c r="H56" s="13">
        <v>8.2899999999999991</v>
      </c>
      <c r="I56" s="13">
        <v>1.73</v>
      </c>
    </row>
    <row r="57" spans="1:9">
      <c r="A57" s="11">
        <v>41109</v>
      </c>
      <c r="B57" s="12">
        <v>0.51351851851851849</v>
      </c>
      <c r="C57" s="13">
        <v>255</v>
      </c>
      <c r="D57" s="13">
        <v>79.430000000000007</v>
      </c>
      <c r="E57" s="13">
        <v>8.2000000000000003E-2</v>
      </c>
      <c r="F57" s="13">
        <v>29.49</v>
      </c>
      <c r="G57" s="13">
        <v>2.7069999999999999</v>
      </c>
      <c r="H57" s="13">
        <v>8.41</v>
      </c>
      <c r="I57" s="13">
        <v>3.1</v>
      </c>
    </row>
    <row r="58" spans="1:9">
      <c r="A58" s="5">
        <v>41109</v>
      </c>
      <c r="B58" s="6">
        <v>0.51356481481481475</v>
      </c>
      <c r="C58" s="4">
        <v>259</v>
      </c>
      <c r="D58" s="4">
        <v>79.150000000000006</v>
      </c>
      <c r="E58" s="4">
        <v>0.51700000000000002</v>
      </c>
      <c r="F58" s="4">
        <v>29.49</v>
      </c>
      <c r="G58" s="4">
        <v>2.7069999999999999</v>
      </c>
      <c r="H58" s="4">
        <v>8.4600000000000009</v>
      </c>
      <c r="I58" s="4">
        <v>949.59</v>
      </c>
    </row>
    <row r="59" spans="1:9">
      <c r="A59" s="5">
        <v>41109</v>
      </c>
      <c r="B59" s="6">
        <v>0.51361111111111113</v>
      </c>
      <c r="C59" s="4">
        <v>263</v>
      </c>
      <c r="D59" s="4">
        <v>79.44</v>
      </c>
      <c r="E59" s="4">
        <v>0.51800000000000002</v>
      </c>
      <c r="F59" s="4">
        <v>29.49</v>
      </c>
      <c r="G59" s="4">
        <v>2.7069999999999999</v>
      </c>
      <c r="H59" s="4">
        <v>8.48</v>
      </c>
      <c r="I59" s="4">
        <v>950.14</v>
      </c>
    </row>
    <row r="60" spans="1:9">
      <c r="A60" s="5">
        <v>41109</v>
      </c>
      <c r="B60" s="6">
        <v>0.5136574074074074</v>
      </c>
      <c r="C60" s="4">
        <v>267</v>
      </c>
      <c r="D60" s="4">
        <v>79.48</v>
      </c>
      <c r="E60" s="4">
        <v>0.50600000000000001</v>
      </c>
      <c r="F60" s="4">
        <v>29.49</v>
      </c>
      <c r="G60" s="4">
        <v>2.7069999999999999</v>
      </c>
      <c r="H60" s="4">
        <v>8.5</v>
      </c>
      <c r="I60" s="4">
        <v>950.69</v>
      </c>
    </row>
    <row r="61" spans="1:9">
      <c r="A61" s="5">
        <v>41109</v>
      </c>
      <c r="B61" s="6">
        <v>0.51370370370370366</v>
      </c>
      <c r="C61" s="4">
        <v>271</v>
      </c>
      <c r="D61" s="4">
        <v>78.44</v>
      </c>
      <c r="E61" s="4">
        <v>1.7130000000000001</v>
      </c>
      <c r="F61" s="4">
        <v>29.49</v>
      </c>
      <c r="G61" s="4">
        <v>2.7069999999999999</v>
      </c>
      <c r="H61" s="4">
        <v>8.48</v>
      </c>
      <c r="I61" s="4">
        <v>929.96</v>
      </c>
    </row>
    <row r="62" spans="1:9">
      <c r="A62" s="5">
        <v>41109</v>
      </c>
      <c r="B62" s="6">
        <v>0.51375000000000004</v>
      </c>
      <c r="C62" s="4">
        <v>275</v>
      </c>
      <c r="D62" s="4">
        <v>76.260000000000005</v>
      </c>
      <c r="E62" s="4">
        <v>2.3759999999999999</v>
      </c>
      <c r="F62" s="4">
        <v>29.49</v>
      </c>
      <c r="G62" s="4">
        <v>2.7330000000000001</v>
      </c>
      <c r="H62" s="4">
        <v>8.36</v>
      </c>
      <c r="I62" s="4">
        <v>917.75</v>
      </c>
    </row>
    <row r="63" spans="1:9">
      <c r="A63" s="5">
        <v>41109</v>
      </c>
      <c r="B63" s="6">
        <v>0.51379629629629631</v>
      </c>
      <c r="C63" s="4">
        <v>279</v>
      </c>
      <c r="D63" s="4">
        <v>75.930000000000007</v>
      </c>
      <c r="E63" s="4">
        <v>2.6869999999999998</v>
      </c>
      <c r="F63" s="4">
        <v>29.49</v>
      </c>
      <c r="G63" s="4">
        <v>2.7330000000000001</v>
      </c>
      <c r="H63" s="4">
        <v>8.27</v>
      </c>
      <c r="I63" s="4">
        <v>917.75</v>
      </c>
    </row>
    <row r="64" spans="1:9">
      <c r="A64" s="5">
        <v>41109</v>
      </c>
      <c r="B64" s="6">
        <v>0.51384259259259257</v>
      </c>
      <c r="C64" s="4">
        <v>283</v>
      </c>
      <c r="D64" s="4">
        <v>75.89</v>
      </c>
      <c r="E64" s="4">
        <v>2.7610000000000001</v>
      </c>
      <c r="F64" s="4">
        <v>29.49</v>
      </c>
      <c r="G64" s="4">
        <v>2.7330000000000001</v>
      </c>
      <c r="H64" s="4">
        <v>8.1300000000000008</v>
      </c>
      <c r="I64" s="4">
        <v>915.7</v>
      </c>
    </row>
    <row r="65" spans="1:9">
      <c r="A65" s="5">
        <v>41109</v>
      </c>
      <c r="B65" s="6">
        <v>0.5138773148148148</v>
      </c>
      <c r="C65" s="4">
        <v>286</v>
      </c>
      <c r="D65" s="4">
        <v>75.87</v>
      </c>
      <c r="E65" s="4">
        <v>2.7240000000000002</v>
      </c>
      <c r="F65" s="4">
        <v>29.49</v>
      </c>
      <c r="G65" s="4">
        <v>2.7069999999999999</v>
      </c>
      <c r="H65" s="4">
        <v>8.01</v>
      </c>
      <c r="I65" s="4">
        <v>916.98</v>
      </c>
    </row>
    <row r="66" spans="1:9">
      <c r="A66" s="5">
        <v>41109</v>
      </c>
      <c r="B66" s="6">
        <v>0.51392361111111107</v>
      </c>
      <c r="C66" s="4">
        <v>290</v>
      </c>
      <c r="D66" s="4">
        <v>75.83</v>
      </c>
      <c r="E66" s="4">
        <v>2.5070000000000001</v>
      </c>
      <c r="F66" s="4">
        <v>29.49</v>
      </c>
      <c r="G66" s="4">
        <v>2.7069999999999999</v>
      </c>
      <c r="H66" s="4">
        <v>8.01</v>
      </c>
      <c r="I66" s="4">
        <v>916.98</v>
      </c>
    </row>
    <row r="67" spans="1:9">
      <c r="A67" s="11">
        <v>41109</v>
      </c>
      <c r="B67" s="12">
        <v>0.51396990740740744</v>
      </c>
      <c r="C67" s="13">
        <v>294</v>
      </c>
      <c r="D67" s="13">
        <v>77.459999999999994</v>
      </c>
      <c r="E67" s="13">
        <v>-0.20399999999999999</v>
      </c>
      <c r="F67" s="13">
        <v>29.49</v>
      </c>
      <c r="G67" s="13">
        <v>2.7069999999999999</v>
      </c>
      <c r="H67" s="13">
        <v>8.25</v>
      </c>
      <c r="I67" s="13">
        <v>944.67</v>
      </c>
    </row>
    <row r="68" spans="1:9">
      <c r="A68" s="11">
        <v>41109</v>
      </c>
      <c r="B68" s="12">
        <v>0.51401620370370371</v>
      </c>
      <c r="C68" s="13">
        <v>298</v>
      </c>
      <c r="D68" s="13">
        <v>78.55</v>
      </c>
      <c r="E68" s="13">
        <v>-0.108</v>
      </c>
      <c r="F68" s="13">
        <v>29.49</v>
      </c>
      <c r="G68" s="13">
        <v>2.7330000000000001</v>
      </c>
      <c r="H68" s="13">
        <v>8.41</v>
      </c>
      <c r="I68" s="13">
        <v>2.13</v>
      </c>
    </row>
  </sheetData>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dimension ref="A1:J64"/>
  <sheetViews>
    <sheetView topLeftCell="A4" zoomScale="80" zoomScaleNormal="80" workbookViewId="0">
      <selection activeCell="T31" sqref="T31"/>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8" width="11.7109375" style="4" bestFit="1" customWidth="1"/>
    <col min="9" max="9" width="14.28515625" style="4" customWidth="1"/>
    <col min="10" max="16384" width="9.140625" style="4"/>
  </cols>
  <sheetData>
    <row r="1" spans="1:10">
      <c r="A1" s="4" t="s">
        <v>101</v>
      </c>
      <c r="C1" s="4" t="s">
        <v>190</v>
      </c>
    </row>
    <row r="2" spans="1:10" ht="60">
      <c r="D2" s="9" t="s">
        <v>228</v>
      </c>
      <c r="E2" s="9" t="s">
        <v>229</v>
      </c>
      <c r="F2" s="9" t="s">
        <v>230</v>
      </c>
      <c r="G2" s="9" t="s">
        <v>242</v>
      </c>
      <c r="H2" s="9" t="s">
        <v>243</v>
      </c>
      <c r="I2" s="9" t="s">
        <v>231</v>
      </c>
      <c r="J2" s="9" t="s">
        <v>232</v>
      </c>
    </row>
    <row r="3" spans="1:10">
      <c r="A3" s="4" t="s">
        <v>103</v>
      </c>
      <c r="B3" s="5">
        <v>41109</v>
      </c>
      <c r="C3" s="6">
        <v>0.52487268518518515</v>
      </c>
      <c r="D3" s="10">
        <f>MAX(D11:D47,D49,D50,D52:D64)-MIN(D11:D47,D49,D50,D52:D64)</f>
        <v>6.3900000000000006</v>
      </c>
      <c r="E3" s="10">
        <f>MAX(E11:E47,E49,E50,E52:E64)-MIN(E11:E47,E49,E50,E52:E64)</f>
        <v>4.0359999999999996</v>
      </c>
      <c r="F3" s="10">
        <f>MAX(I11:I47,I49,I50,I52:I64)-MIN(I11:I47,I49,I50,I52:I64)</f>
        <v>133.70000000000005</v>
      </c>
      <c r="G3" s="4">
        <f>MAX(D11:D47,D49,D50,D52:D64)</f>
        <v>80.62</v>
      </c>
      <c r="H3" s="4">
        <f>MIN(D11:D47,D49,D50,D52:D64)</f>
        <v>74.23</v>
      </c>
      <c r="I3" s="13"/>
      <c r="J3" s="4" t="s">
        <v>307</v>
      </c>
    </row>
    <row r="4" spans="1:10">
      <c r="A4" s="4" t="s">
        <v>104</v>
      </c>
      <c r="B4" s="5">
        <v>41109</v>
      </c>
      <c r="C4" s="6">
        <v>0.52487268518518515</v>
      </c>
      <c r="J4" s="4" t="s">
        <v>310</v>
      </c>
    </row>
    <row r="5" spans="1:10">
      <c r="B5" s="5"/>
      <c r="C5" s="6"/>
    </row>
    <row r="6" spans="1:10">
      <c r="B6" s="5"/>
      <c r="C6" s="6"/>
    </row>
    <row r="7" spans="1:10">
      <c r="B7" s="5"/>
      <c r="C7" s="6"/>
    </row>
    <row r="8" spans="1:10" ht="14.25" customHeight="1">
      <c r="D8" s="4" t="s">
        <v>121</v>
      </c>
      <c r="E8" s="4" t="s">
        <v>108</v>
      </c>
      <c r="F8" s="4" t="s">
        <v>122</v>
      </c>
      <c r="G8" s="4" t="s">
        <v>123</v>
      </c>
      <c r="H8" s="4" t="s">
        <v>124</v>
      </c>
      <c r="I8" s="4" t="s">
        <v>125</v>
      </c>
      <c r="J8" s="4" t="s">
        <v>232</v>
      </c>
    </row>
    <row r="9" spans="1:10">
      <c r="A9" s="4" t="s">
        <v>126</v>
      </c>
      <c r="B9" s="4" t="s">
        <v>127</v>
      </c>
      <c r="C9" s="4" t="s">
        <v>128</v>
      </c>
      <c r="D9" s="4" t="s">
        <v>129</v>
      </c>
      <c r="E9" s="4" t="s">
        <v>130</v>
      </c>
      <c r="F9" s="4" t="s">
        <v>131</v>
      </c>
      <c r="G9" s="4" t="s">
        <v>132</v>
      </c>
      <c r="H9" s="4" t="s">
        <v>124</v>
      </c>
      <c r="I9" s="4" t="s">
        <v>133</v>
      </c>
      <c r="J9" s="4" t="s">
        <v>308</v>
      </c>
    </row>
    <row r="10" spans="1:10">
      <c r="A10" s="4" t="s">
        <v>134</v>
      </c>
      <c r="B10" s="4" t="s">
        <v>134</v>
      </c>
      <c r="C10" s="4" t="s">
        <v>135</v>
      </c>
      <c r="D10" s="4" t="s">
        <v>136</v>
      </c>
      <c r="E10" s="4" t="s">
        <v>136</v>
      </c>
      <c r="F10" s="4" t="s">
        <v>136</v>
      </c>
      <c r="G10" s="4" t="s">
        <v>136</v>
      </c>
      <c r="H10" s="4" t="s">
        <v>136</v>
      </c>
      <c r="I10" s="4" t="s">
        <v>136</v>
      </c>
      <c r="J10" s="4" t="s">
        <v>309</v>
      </c>
    </row>
    <row r="11" spans="1:10">
      <c r="A11" s="5">
        <v>41109</v>
      </c>
      <c r="B11" s="6">
        <v>0.52509259259259256</v>
      </c>
      <c r="C11" s="4">
        <v>19</v>
      </c>
      <c r="D11" s="4">
        <v>79.599999999999994</v>
      </c>
      <c r="E11" s="4">
        <v>2.2149999999999999</v>
      </c>
      <c r="F11" s="4">
        <v>29.49</v>
      </c>
      <c r="G11" s="4">
        <v>2.5510000000000002</v>
      </c>
      <c r="H11" s="4">
        <v>8.4600000000000009</v>
      </c>
      <c r="I11" s="4">
        <v>897.87</v>
      </c>
    </row>
    <row r="12" spans="1:10">
      <c r="A12" s="5">
        <v>41109</v>
      </c>
      <c r="B12" s="6">
        <v>0.52512731481481478</v>
      </c>
      <c r="C12" s="4">
        <v>22</v>
      </c>
      <c r="D12" s="4">
        <v>74.94</v>
      </c>
      <c r="E12" s="4">
        <v>4.0389999999999997</v>
      </c>
      <c r="F12" s="4">
        <v>29.49</v>
      </c>
      <c r="G12" s="4">
        <v>2.4729999999999999</v>
      </c>
      <c r="H12" s="4">
        <v>8.27</v>
      </c>
      <c r="I12" s="4">
        <v>885.05</v>
      </c>
    </row>
    <row r="13" spans="1:10">
      <c r="A13" s="5">
        <v>41109</v>
      </c>
      <c r="B13" s="6">
        <v>0.52517361111111105</v>
      </c>
      <c r="C13" s="4">
        <v>26</v>
      </c>
      <c r="D13" s="4">
        <v>74.489999999999995</v>
      </c>
      <c r="E13" s="4">
        <v>4.3479999999999999</v>
      </c>
      <c r="F13" s="4">
        <v>29.49</v>
      </c>
      <c r="G13" s="4">
        <v>2.7330000000000001</v>
      </c>
      <c r="H13" s="4">
        <v>8.1</v>
      </c>
      <c r="I13" s="4">
        <v>986.01</v>
      </c>
    </row>
    <row r="14" spans="1:10">
      <c r="A14" s="21">
        <v>41109</v>
      </c>
      <c r="B14" s="22">
        <v>0.52521990740740743</v>
      </c>
      <c r="C14" s="19">
        <v>30</v>
      </c>
      <c r="D14" s="19">
        <v>74.34</v>
      </c>
      <c r="E14" s="19">
        <v>4.3289999999999997</v>
      </c>
      <c r="F14" s="19">
        <v>29.49</v>
      </c>
      <c r="G14" s="19">
        <v>2.7330000000000001</v>
      </c>
      <c r="H14" s="19">
        <v>7.99</v>
      </c>
      <c r="I14" s="19">
        <v>994.97</v>
      </c>
    </row>
    <row r="15" spans="1:10">
      <c r="A15" s="21">
        <v>41109</v>
      </c>
      <c r="B15" s="22">
        <v>0.52526620370370369</v>
      </c>
      <c r="C15" s="19">
        <v>34</v>
      </c>
      <c r="D15" s="19">
        <v>74.349999999999994</v>
      </c>
      <c r="E15" s="19">
        <v>4.2060000000000004</v>
      </c>
      <c r="F15" s="19">
        <v>29.49</v>
      </c>
      <c r="G15" s="19">
        <v>2.681</v>
      </c>
      <c r="H15" s="19">
        <v>7.87</v>
      </c>
      <c r="I15" s="19">
        <v>996.48</v>
      </c>
    </row>
    <row r="16" spans="1:10">
      <c r="A16" s="21">
        <v>41109</v>
      </c>
      <c r="B16" s="22">
        <v>0.52531249999999996</v>
      </c>
      <c r="C16" s="19">
        <v>38</v>
      </c>
      <c r="D16" s="19">
        <v>74.400000000000006</v>
      </c>
      <c r="E16" s="19">
        <v>4.1870000000000003</v>
      </c>
      <c r="F16" s="19">
        <v>29.49</v>
      </c>
      <c r="G16" s="19">
        <v>2.7330000000000001</v>
      </c>
      <c r="H16" s="19">
        <v>7.78</v>
      </c>
      <c r="I16" s="19">
        <v>997.99</v>
      </c>
    </row>
    <row r="17" spans="1:9">
      <c r="A17" s="21">
        <v>41109</v>
      </c>
      <c r="B17" s="22">
        <v>0.52535879629629634</v>
      </c>
      <c r="C17" s="19">
        <v>42</v>
      </c>
      <c r="D17" s="19">
        <v>74.44</v>
      </c>
      <c r="E17" s="19">
        <v>4.2030000000000003</v>
      </c>
      <c r="F17" s="19">
        <v>29.49</v>
      </c>
      <c r="G17" s="19">
        <v>2.7069999999999999</v>
      </c>
      <c r="H17" s="19">
        <v>7.73</v>
      </c>
      <c r="I17" s="19">
        <v>998.9</v>
      </c>
    </row>
    <row r="18" spans="1:9">
      <c r="A18" s="21">
        <v>41109</v>
      </c>
      <c r="B18" s="22">
        <v>0.5254050925925926</v>
      </c>
      <c r="C18" s="19">
        <v>46</v>
      </c>
      <c r="D18" s="19">
        <v>74.47</v>
      </c>
      <c r="E18" s="19">
        <v>4.234</v>
      </c>
      <c r="F18" s="19">
        <v>29.49</v>
      </c>
      <c r="G18" s="19">
        <v>2.7069999999999999</v>
      </c>
      <c r="H18" s="19">
        <v>7.7</v>
      </c>
      <c r="I18" s="19">
        <v>999.51</v>
      </c>
    </row>
    <row r="19" spans="1:9">
      <c r="A19" s="21">
        <v>41109</v>
      </c>
      <c r="B19" s="22">
        <v>0.52545138888888887</v>
      </c>
      <c r="C19" s="19">
        <v>50</v>
      </c>
      <c r="D19" s="19">
        <v>74.5</v>
      </c>
      <c r="E19" s="19">
        <v>4.2320000000000002</v>
      </c>
      <c r="F19" s="19">
        <v>29.49</v>
      </c>
      <c r="G19" s="19">
        <v>2.7069999999999999</v>
      </c>
      <c r="H19" s="19">
        <v>7.67</v>
      </c>
      <c r="I19" s="19">
        <v>999.81</v>
      </c>
    </row>
    <row r="20" spans="1:9">
      <c r="A20" s="21">
        <v>41109</v>
      </c>
      <c r="B20" s="22">
        <v>0.52549768518518525</v>
      </c>
      <c r="C20" s="19">
        <v>54</v>
      </c>
      <c r="D20" s="19">
        <v>74.52</v>
      </c>
      <c r="E20" s="19">
        <v>4.1950000000000003</v>
      </c>
      <c r="F20" s="19">
        <v>29.49</v>
      </c>
      <c r="G20" s="19">
        <v>2.7069999999999999</v>
      </c>
      <c r="H20" s="19">
        <v>7.66</v>
      </c>
      <c r="I20" s="19">
        <v>999.81</v>
      </c>
    </row>
    <row r="21" spans="1:9">
      <c r="A21" s="21">
        <v>41109</v>
      </c>
      <c r="B21" s="22">
        <v>0.52554398148148151</v>
      </c>
      <c r="C21" s="19">
        <v>58</v>
      </c>
      <c r="D21" s="19">
        <v>74.55</v>
      </c>
      <c r="E21" s="19">
        <v>4.1070000000000002</v>
      </c>
      <c r="F21" s="19">
        <v>29.49</v>
      </c>
      <c r="G21" s="19">
        <v>2.7069999999999999</v>
      </c>
      <c r="H21" s="19">
        <v>7.64</v>
      </c>
      <c r="I21" s="19">
        <v>1000.11</v>
      </c>
    </row>
    <row r="22" spans="1:9">
      <c r="A22" s="21">
        <v>41109</v>
      </c>
      <c r="B22" s="22">
        <v>0.52557870370370374</v>
      </c>
      <c r="C22" s="19">
        <v>61</v>
      </c>
      <c r="D22" s="19">
        <v>74.569999999999993</v>
      </c>
      <c r="E22" s="19">
        <v>4.1020000000000003</v>
      </c>
      <c r="F22" s="19">
        <v>29.49</v>
      </c>
      <c r="G22" s="19">
        <v>2.7069999999999999</v>
      </c>
      <c r="H22" s="19">
        <v>7.63</v>
      </c>
      <c r="I22" s="19">
        <v>999.81</v>
      </c>
    </row>
    <row r="23" spans="1:9">
      <c r="A23" s="21">
        <v>41109</v>
      </c>
      <c r="B23" s="22">
        <v>0.52562500000000001</v>
      </c>
      <c r="C23" s="19">
        <v>65</v>
      </c>
      <c r="D23" s="19">
        <v>74.569999999999993</v>
      </c>
      <c r="E23" s="19">
        <v>4.1150000000000002</v>
      </c>
      <c r="F23" s="19">
        <v>29.49</v>
      </c>
      <c r="G23" s="19">
        <v>2.6030000000000002</v>
      </c>
      <c r="H23" s="19">
        <v>7.62</v>
      </c>
      <c r="I23" s="19">
        <v>999.81</v>
      </c>
    </row>
    <row r="24" spans="1:9">
      <c r="A24" s="21">
        <v>41109</v>
      </c>
      <c r="B24" s="22">
        <v>0.52567129629629628</v>
      </c>
      <c r="C24" s="19">
        <v>69</v>
      </c>
      <c r="D24" s="19">
        <v>74.56</v>
      </c>
      <c r="E24" s="19">
        <v>4.2249999999999996</v>
      </c>
      <c r="F24" s="19">
        <v>29.49</v>
      </c>
      <c r="G24" s="19">
        <v>2.5249999999999999</v>
      </c>
      <c r="H24" s="19">
        <v>7.57</v>
      </c>
      <c r="I24" s="19">
        <v>1014</v>
      </c>
    </row>
    <row r="25" spans="1:9">
      <c r="A25" s="21">
        <v>41109</v>
      </c>
      <c r="B25" s="22">
        <v>0.52571759259259265</v>
      </c>
      <c r="C25" s="19">
        <v>73</v>
      </c>
      <c r="D25" s="19">
        <v>74.319999999999993</v>
      </c>
      <c r="E25" s="19">
        <v>4.0049999999999999</v>
      </c>
      <c r="F25" s="19">
        <v>29.49</v>
      </c>
      <c r="G25" s="19">
        <v>2.577</v>
      </c>
      <c r="H25" s="19">
        <v>7.53</v>
      </c>
      <c r="I25" s="19">
        <v>1012.13</v>
      </c>
    </row>
    <row r="26" spans="1:9">
      <c r="A26" s="21">
        <v>41109</v>
      </c>
      <c r="B26" s="22">
        <v>0.52576388888888892</v>
      </c>
      <c r="C26" s="19">
        <v>77</v>
      </c>
      <c r="D26" s="19">
        <v>74.290000000000006</v>
      </c>
      <c r="E26" s="19">
        <v>4.218</v>
      </c>
      <c r="F26" s="19">
        <v>29.49</v>
      </c>
      <c r="G26" s="19">
        <v>2.681</v>
      </c>
      <c r="H26" s="19">
        <v>7.49</v>
      </c>
      <c r="I26" s="19">
        <v>1010.26</v>
      </c>
    </row>
    <row r="27" spans="1:9">
      <c r="A27" s="21">
        <v>41109</v>
      </c>
      <c r="B27" s="22">
        <v>0.52581018518518519</v>
      </c>
      <c r="C27" s="19">
        <v>81</v>
      </c>
      <c r="D27" s="19">
        <v>74.239999999999995</v>
      </c>
      <c r="E27" s="19">
        <v>4.18</v>
      </c>
      <c r="F27" s="19">
        <v>29.49</v>
      </c>
      <c r="G27" s="19">
        <v>2.7069999999999999</v>
      </c>
      <c r="H27" s="19">
        <v>7.45</v>
      </c>
      <c r="I27" s="19">
        <v>1009.64</v>
      </c>
    </row>
    <row r="28" spans="1:9">
      <c r="A28" s="21">
        <v>41109</v>
      </c>
      <c r="B28" s="22">
        <v>0.52585648148148145</v>
      </c>
      <c r="C28" s="19">
        <v>85</v>
      </c>
      <c r="D28" s="19">
        <v>74.23</v>
      </c>
      <c r="E28" s="19">
        <v>4.2590000000000003</v>
      </c>
      <c r="F28" s="19">
        <v>29.49</v>
      </c>
      <c r="G28" s="19">
        <v>2.7069999999999999</v>
      </c>
      <c r="H28" s="19">
        <v>7.41</v>
      </c>
      <c r="I28" s="19">
        <v>1008.4</v>
      </c>
    </row>
    <row r="29" spans="1:9">
      <c r="A29" s="21">
        <v>41109</v>
      </c>
      <c r="B29" s="22">
        <v>0.52590277777777772</v>
      </c>
      <c r="C29" s="19">
        <v>89</v>
      </c>
      <c r="D29" s="19">
        <v>74.23</v>
      </c>
      <c r="E29" s="19">
        <v>4.1369999999999996</v>
      </c>
      <c r="F29" s="19">
        <v>29.49</v>
      </c>
      <c r="G29" s="19">
        <v>2.7069999999999999</v>
      </c>
      <c r="H29" s="19">
        <v>7.39</v>
      </c>
      <c r="I29" s="19">
        <v>1002.86</v>
      </c>
    </row>
    <row r="30" spans="1:9">
      <c r="A30" s="21">
        <v>41109</v>
      </c>
      <c r="B30" s="22">
        <v>0.5259490740740741</v>
      </c>
      <c r="C30" s="19">
        <v>93</v>
      </c>
      <c r="D30" s="19">
        <v>74.23</v>
      </c>
      <c r="E30" s="19">
        <v>4.2450000000000001</v>
      </c>
      <c r="F30" s="19">
        <v>29.49</v>
      </c>
      <c r="G30" s="19">
        <v>2.7069999999999999</v>
      </c>
      <c r="H30" s="19">
        <v>7.38</v>
      </c>
      <c r="I30" s="19">
        <v>1001.33</v>
      </c>
    </row>
    <row r="31" spans="1:9">
      <c r="A31" s="21">
        <v>41109</v>
      </c>
      <c r="B31" s="22">
        <v>0.52599537037037036</v>
      </c>
      <c r="C31" s="19">
        <v>97</v>
      </c>
      <c r="D31" s="19">
        <v>74.23</v>
      </c>
      <c r="E31" s="19">
        <v>4.2370000000000001</v>
      </c>
      <c r="F31" s="19">
        <v>29.49</v>
      </c>
      <c r="G31" s="19">
        <v>2.7069999999999999</v>
      </c>
      <c r="H31" s="19">
        <v>7.37</v>
      </c>
      <c r="I31" s="19">
        <v>1000.41</v>
      </c>
    </row>
    <row r="32" spans="1:9">
      <c r="A32" s="21">
        <v>41109</v>
      </c>
      <c r="B32" s="22">
        <v>0.52603009259259259</v>
      </c>
      <c r="C32" s="19">
        <v>100</v>
      </c>
      <c r="D32" s="19">
        <v>74.23</v>
      </c>
      <c r="E32" s="19">
        <v>4.1779999999999999</v>
      </c>
      <c r="F32" s="19">
        <v>29.49</v>
      </c>
      <c r="G32" s="19">
        <v>2.577</v>
      </c>
      <c r="H32" s="19">
        <v>7.37</v>
      </c>
      <c r="I32" s="19">
        <v>1001.02</v>
      </c>
    </row>
    <row r="33" spans="1:9">
      <c r="A33" s="21">
        <v>41109</v>
      </c>
      <c r="B33" s="22">
        <v>0.52607638888888886</v>
      </c>
      <c r="C33" s="19">
        <v>104</v>
      </c>
      <c r="D33" s="19">
        <v>74.25</v>
      </c>
      <c r="E33" s="19">
        <v>3.4510000000000001</v>
      </c>
      <c r="F33" s="19">
        <v>29.49</v>
      </c>
      <c r="G33" s="19">
        <v>2.7069999999999999</v>
      </c>
      <c r="H33" s="19">
        <v>7.37</v>
      </c>
      <c r="I33" s="19">
        <v>999.8</v>
      </c>
    </row>
    <row r="34" spans="1:9">
      <c r="A34" s="21">
        <v>41109</v>
      </c>
      <c r="B34" s="22">
        <v>0.52612268518518512</v>
      </c>
      <c r="C34" s="19">
        <v>108</v>
      </c>
      <c r="D34" s="19">
        <v>74.260000000000005</v>
      </c>
      <c r="E34" s="19">
        <v>2.5409999999999999</v>
      </c>
      <c r="F34" s="19">
        <v>29.49</v>
      </c>
      <c r="G34" s="19">
        <v>2.7069999999999999</v>
      </c>
      <c r="H34" s="19">
        <v>7.37</v>
      </c>
      <c r="I34" s="19">
        <v>998.28</v>
      </c>
    </row>
    <row r="35" spans="1:9">
      <c r="A35" s="21">
        <v>41109</v>
      </c>
      <c r="B35" s="22">
        <v>0.5261689814814815</v>
      </c>
      <c r="C35" s="19">
        <v>112</v>
      </c>
      <c r="D35" s="19">
        <v>74.27</v>
      </c>
      <c r="E35" s="19">
        <v>2.0630000000000002</v>
      </c>
      <c r="F35" s="19">
        <v>29.49</v>
      </c>
      <c r="G35" s="19">
        <v>2.7330000000000001</v>
      </c>
      <c r="H35" s="19">
        <v>7.36</v>
      </c>
      <c r="I35" s="19">
        <v>997.38</v>
      </c>
    </row>
    <row r="36" spans="1:9">
      <c r="A36" s="21">
        <v>41109</v>
      </c>
      <c r="B36" s="22">
        <v>0.52621527777777777</v>
      </c>
      <c r="C36" s="19">
        <v>116</v>
      </c>
      <c r="D36" s="19">
        <v>74.28</v>
      </c>
      <c r="E36" s="19">
        <v>1.65</v>
      </c>
      <c r="F36" s="19">
        <v>29.49</v>
      </c>
      <c r="G36" s="19">
        <v>2.7069999999999999</v>
      </c>
      <c r="H36" s="19">
        <v>7.36</v>
      </c>
      <c r="I36" s="19">
        <v>996.47</v>
      </c>
    </row>
    <row r="37" spans="1:9">
      <c r="A37" s="21">
        <v>41109</v>
      </c>
      <c r="B37" s="22">
        <v>0.52626157407407403</v>
      </c>
      <c r="C37" s="19">
        <v>120</v>
      </c>
      <c r="D37" s="19">
        <v>74.290000000000006</v>
      </c>
      <c r="E37" s="19">
        <v>1.0189999999999999</v>
      </c>
      <c r="F37" s="19">
        <v>29.49</v>
      </c>
      <c r="G37" s="19">
        <v>2.7330000000000001</v>
      </c>
      <c r="H37" s="19">
        <v>7.36</v>
      </c>
      <c r="I37" s="19">
        <v>995.56</v>
      </c>
    </row>
    <row r="38" spans="1:9">
      <c r="A38" s="21">
        <v>41109</v>
      </c>
      <c r="B38" s="22">
        <v>0.52630787037037041</v>
      </c>
      <c r="C38" s="19">
        <v>124</v>
      </c>
      <c r="D38" s="19">
        <v>74.31</v>
      </c>
      <c r="E38" s="19">
        <v>1.0189999999999999</v>
      </c>
      <c r="F38" s="19">
        <v>29.49</v>
      </c>
      <c r="G38" s="19">
        <v>2.7330000000000001</v>
      </c>
      <c r="H38" s="19">
        <v>7.36</v>
      </c>
      <c r="I38" s="19">
        <v>995.56</v>
      </c>
    </row>
    <row r="39" spans="1:9">
      <c r="A39" s="21">
        <v>41109</v>
      </c>
      <c r="B39" s="22">
        <v>0.52635416666666668</v>
      </c>
      <c r="C39" s="19">
        <v>128</v>
      </c>
      <c r="D39" s="19">
        <v>74.34</v>
      </c>
      <c r="E39" s="19">
        <v>1.0649999999999999</v>
      </c>
      <c r="F39" s="19">
        <v>29.49</v>
      </c>
      <c r="G39" s="19">
        <v>2.7330000000000001</v>
      </c>
      <c r="H39" s="19">
        <v>7.36</v>
      </c>
      <c r="I39" s="19">
        <v>995.56</v>
      </c>
    </row>
    <row r="40" spans="1:9">
      <c r="A40" s="21">
        <v>41109</v>
      </c>
      <c r="B40" s="22">
        <v>0.52640046296296295</v>
      </c>
      <c r="C40" s="19">
        <v>132</v>
      </c>
      <c r="D40" s="19">
        <v>74.36</v>
      </c>
      <c r="E40" s="19">
        <v>0.57499999999999996</v>
      </c>
      <c r="F40" s="19">
        <v>29.49</v>
      </c>
      <c r="G40" s="19">
        <v>2.7330000000000001</v>
      </c>
      <c r="H40" s="19">
        <v>7.36</v>
      </c>
      <c r="I40" s="19">
        <v>994.96</v>
      </c>
    </row>
    <row r="41" spans="1:9">
      <c r="A41" s="21">
        <v>41109</v>
      </c>
      <c r="B41" s="22">
        <v>0.52644675925925932</v>
      </c>
      <c r="C41" s="19">
        <v>136</v>
      </c>
      <c r="D41" s="19">
        <v>74.41</v>
      </c>
      <c r="E41" s="19">
        <v>0.64900000000000002</v>
      </c>
      <c r="F41" s="19">
        <v>29.49</v>
      </c>
      <c r="G41" s="19">
        <v>2.7589999999999999</v>
      </c>
      <c r="H41" s="19">
        <v>7.36</v>
      </c>
      <c r="I41" s="19">
        <v>995.87</v>
      </c>
    </row>
    <row r="42" spans="1:9">
      <c r="A42" s="21">
        <v>41109</v>
      </c>
      <c r="B42" s="22">
        <v>0.52648148148148144</v>
      </c>
      <c r="C42" s="19">
        <v>139</v>
      </c>
      <c r="D42" s="19">
        <v>74.48</v>
      </c>
      <c r="E42" s="19">
        <v>0.67</v>
      </c>
      <c r="F42" s="19">
        <v>29.49</v>
      </c>
      <c r="G42" s="19">
        <v>2.7330000000000001</v>
      </c>
      <c r="H42" s="19">
        <v>7.36</v>
      </c>
      <c r="I42" s="19">
        <v>996.47</v>
      </c>
    </row>
    <row r="43" spans="1:9">
      <c r="A43" s="21">
        <v>41109</v>
      </c>
      <c r="B43" s="22">
        <v>0.52652777777777782</v>
      </c>
      <c r="C43" s="19">
        <v>143</v>
      </c>
      <c r="D43" s="19">
        <v>74.53</v>
      </c>
      <c r="E43" s="19">
        <v>0.59199999999999997</v>
      </c>
      <c r="F43" s="19">
        <v>29.49</v>
      </c>
      <c r="G43" s="19">
        <v>2.7069999999999999</v>
      </c>
      <c r="H43" s="19">
        <v>7.36</v>
      </c>
      <c r="I43" s="19">
        <v>996.77</v>
      </c>
    </row>
    <row r="44" spans="1:9">
      <c r="A44" s="21">
        <v>41109</v>
      </c>
      <c r="B44" s="22">
        <v>0.52657407407407408</v>
      </c>
      <c r="C44" s="19">
        <v>147</v>
      </c>
      <c r="D44" s="19">
        <v>74.61</v>
      </c>
      <c r="E44" s="19">
        <v>0.54600000000000004</v>
      </c>
      <c r="F44" s="19">
        <v>29.49</v>
      </c>
      <c r="G44" s="19">
        <v>2.7330000000000001</v>
      </c>
      <c r="H44" s="19">
        <v>7.36</v>
      </c>
      <c r="I44" s="19">
        <v>998.29</v>
      </c>
    </row>
    <row r="45" spans="1:9">
      <c r="A45" s="21">
        <v>41109</v>
      </c>
      <c r="B45" s="22">
        <v>0.52662037037037035</v>
      </c>
      <c r="C45" s="19">
        <v>151</v>
      </c>
      <c r="D45" s="19">
        <v>74.709999999999994</v>
      </c>
      <c r="E45" s="19">
        <v>0.67900000000000005</v>
      </c>
      <c r="F45" s="19">
        <v>29.49</v>
      </c>
      <c r="G45" s="19">
        <v>2.7330000000000001</v>
      </c>
      <c r="H45" s="19">
        <v>7.36</v>
      </c>
      <c r="I45" s="19">
        <v>999.5</v>
      </c>
    </row>
    <row r="46" spans="1:9">
      <c r="A46" s="21">
        <v>41109</v>
      </c>
      <c r="B46" s="22">
        <v>0.52666666666666673</v>
      </c>
      <c r="C46" s="19">
        <v>155</v>
      </c>
      <c r="D46" s="19">
        <v>74.8</v>
      </c>
      <c r="E46" s="19">
        <v>0.752</v>
      </c>
      <c r="F46" s="19">
        <v>29.49</v>
      </c>
      <c r="G46" s="19">
        <v>2.7330000000000001</v>
      </c>
      <c r="H46" s="19">
        <v>7.36</v>
      </c>
      <c r="I46" s="19">
        <v>1000.72</v>
      </c>
    </row>
    <row r="47" spans="1:9">
      <c r="A47" s="21">
        <v>41109</v>
      </c>
      <c r="B47" s="22">
        <v>0.52671296296296299</v>
      </c>
      <c r="C47" s="19">
        <v>159</v>
      </c>
      <c r="D47" s="19">
        <v>74.930000000000007</v>
      </c>
      <c r="E47" s="19">
        <v>0.48699999999999999</v>
      </c>
      <c r="F47" s="19">
        <v>29.49</v>
      </c>
      <c r="G47" s="19">
        <v>2.7330000000000001</v>
      </c>
      <c r="H47" s="19">
        <v>7.51</v>
      </c>
      <c r="I47" s="19">
        <v>944.33</v>
      </c>
    </row>
    <row r="48" spans="1:9">
      <c r="A48" s="11">
        <v>41109</v>
      </c>
      <c r="B48" s="12">
        <v>0.52675925925925926</v>
      </c>
      <c r="C48" s="13">
        <v>163</v>
      </c>
      <c r="D48" s="13">
        <v>80.12</v>
      </c>
      <c r="E48" s="13">
        <v>9.8000000000000004E-2</v>
      </c>
      <c r="F48" s="13">
        <v>29.49</v>
      </c>
      <c r="G48" s="13">
        <v>2.7069999999999999</v>
      </c>
      <c r="H48" s="13">
        <v>7.94</v>
      </c>
      <c r="I48" s="13">
        <v>1.89</v>
      </c>
    </row>
    <row r="49" spans="1:9">
      <c r="A49" s="5">
        <v>41109</v>
      </c>
      <c r="B49" s="6">
        <v>0.52680555555555553</v>
      </c>
      <c r="C49" s="4">
        <v>167</v>
      </c>
      <c r="D49" s="4">
        <v>80.510000000000005</v>
      </c>
      <c r="E49" s="4">
        <v>0.52900000000000003</v>
      </c>
      <c r="F49" s="4">
        <v>29.49</v>
      </c>
      <c r="G49" s="4">
        <v>2.7069999999999999</v>
      </c>
      <c r="H49" s="4">
        <v>8.2799999999999994</v>
      </c>
      <c r="I49" s="4">
        <v>944.88</v>
      </c>
    </row>
    <row r="50" spans="1:9">
      <c r="A50" s="5">
        <v>41109</v>
      </c>
      <c r="B50" s="6">
        <v>0.52685185185185179</v>
      </c>
      <c r="C50" s="4">
        <v>171</v>
      </c>
      <c r="D50" s="4">
        <v>80.62</v>
      </c>
      <c r="E50" s="4">
        <v>0.55600000000000005</v>
      </c>
      <c r="F50" s="4">
        <v>29.49</v>
      </c>
      <c r="G50" s="4">
        <v>2.7069999999999999</v>
      </c>
      <c r="H50" s="4">
        <v>8.35</v>
      </c>
      <c r="I50" s="4">
        <v>940.82</v>
      </c>
    </row>
    <row r="51" spans="1:9">
      <c r="A51" s="11">
        <v>41109</v>
      </c>
      <c r="B51" s="12">
        <v>0.52689814814814817</v>
      </c>
      <c r="C51" s="13">
        <v>175</v>
      </c>
      <c r="D51" s="13">
        <v>80.3</v>
      </c>
      <c r="E51" s="13">
        <v>5.5E-2</v>
      </c>
      <c r="F51" s="13">
        <v>29.49</v>
      </c>
      <c r="G51" s="13">
        <v>2.7330000000000001</v>
      </c>
      <c r="H51" s="13">
        <v>8.41</v>
      </c>
      <c r="I51" s="13">
        <v>1.67</v>
      </c>
    </row>
    <row r="52" spans="1:9">
      <c r="A52" s="5">
        <v>41109</v>
      </c>
      <c r="B52" s="6">
        <v>0.5269328703703704</v>
      </c>
      <c r="C52" s="4">
        <v>178</v>
      </c>
      <c r="D52" s="4">
        <v>79.540000000000006</v>
      </c>
      <c r="E52" s="4">
        <v>0.80900000000000005</v>
      </c>
      <c r="F52" s="4">
        <v>29.49</v>
      </c>
      <c r="G52" s="4">
        <v>2.7069999999999999</v>
      </c>
      <c r="H52" s="4">
        <v>8.43</v>
      </c>
      <c r="I52" s="4">
        <v>924.4</v>
      </c>
    </row>
    <row r="53" spans="1:9">
      <c r="A53" s="5">
        <v>41109</v>
      </c>
      <c r="B53" s="6">
        <v>0.52697916666666667</v>
      </c>
      <c r="C53" s="4">
        <v>182</v>
      </c>
      <c r="D53" s="4">
        <v>78.930000000000007</v>
      </c>
      <c r="E53" s="4">
        <v>1.0229999999999999</v>
      </c>
      <c r="F53" s="4">
        <v>29.49</v>
      </c>
      <c r="G53" s="4">
        <v>2.7069999999999999</v>
      </c>
      <c r="H53" s="4">
        <v>8.4499999999999993</v>
      </c>
      <c r="I53" s="4">
        <v>915.13</v>
      </c>
    </row>
    <row r="54" spans="1:9">
      <c r="A54" s="5">
        <v>41109</v>
      </c>
      <c r="B54" s="6">
        <v>0.52702546296296293</v>
      </c>
      <c r="C54" s="4">
        <v>186</v>
      </c>
      <c r="D54" s="4">
        <v>77.22</v>
      </c>
      <c r="E54" s="4">
        <v>1.881</v>
      </c>
      <c r="F54" s="4">
        <v>29.49</v>
      </c>
      <c r="G54" s="4">
        <v>2.7069999999999999</v>
      </c>
      <c r="H54" s="4">
        <v>8.2799999999999994</v>
      </c>
      <c r="I54" s="4">
        <v>894.69</v>
      </c>
    </row>
    <row r="55" spans="1:9">
      <c r="A55" s="5">
        <v>41109</v>
      </c>
      <c r="B55" s="6">
        <v>0.5270717592592592</v>
      </c>
      <c r="C55" s="4">
        <v>190</v>
      </c>
      <c r="D55" s="4">
        <v>76.319999999999993</v>
      </c>
      <c r="E55" s="4">
        <v>1.7909999999999999</v>
      </c>
      <c r="F55" s="4">
        <v>29.49</v>
      </c>
      <c r="G55" s="4">
        <v>2.7069999999999999</v>
      </c>
      <c r="H55" s="4">
        <v>8.17</v>
      </c>
      <c r="I55" s="4">
        <v>894.93</v>
      </c>
    </row>
    <row r="56" spans="1:9">
      <c r="A56" s="5">
        <v>41109</v>
      </c>
      <c r="B56" s="6">
        <v>0.52711805555555558</v>
      </c>
      <c r="C56" s="4">
        <v>194</v>
      </c>
      <c r="D56" s="4">
        <v>76.3</v>
      </c>
      <c r="E56" s="4">
        <v>1.7809999999999999</v>
      </c>
      <c r="F56" s="4">
        <v>29.49</v>
      </c>
      <c r="G56" s="4">
        <v>2.7069999999999999</v>
      </c>
      <c r="H56" s="4">
        <v>8.1300000000000008</v>
      </c>
      <c r="I56" s="4">
        <v>894.45</v>
      </c>
    </row>
    <row r="57" spans="1:9">
      <c r="A57" s="5">
        <v>41109</v>
      </c>
      <c r="B57" s="6">
        <v>0.52716435185185184</v>
      </c>
      <c r="C57" s="4">
        <v>198</v>
      </c>
      <c r="D57" s="4">
        <v>75.86</v>
      </c>
      <c r="E57" s="4">
        <v>2.399</v>
      </c>
      <c r="F57" s="4">
        <v>29.49</v>
      </c>
      <c r="G57" s="4">
        <v>2.7069999999999999</v>
      </c>
      <c r="H57" s="4">
        <v>8.08</v>
      </c>
      <c r="I57" s="4">
        <v>889.12</v>
      </c>
    </row>
    <row r="58" spans="1:9">
      <c r="A58" s="5">
        <v>41109</v>
      </c>
      <c r="B58" s="6">
        <v>0.52721064814814811</v>
      </c>
      <c r="C58" s="4">
        <v>202</v>
      </c>
      <c r="D58" s="4">
        <v>75.41</v>
      </c>
      <c r="E58" s="4">
        <v>2.722</v>
      </c>
      <c r="F58" s="4">
        <v>29.49</v>
      </c>
      <c r="G58" s="4">
        <v>2.7069999999999999</v>
      </c>
      <c r="H58" s="4">
        <v>8.0500000000000007</v>
      </c>
      <c r="I58" s="4">
        <v>885.29</v>
      </c>
    </row>
    <row r="59" spans="1:9">
      <c r="A59" s="5">
        <v>41109</v>
      </c>
      <c r="B59" s="6">
        <v>0.52725694444444449</v>
      </c>
      <c r="C59" s="4">
        <v>206</v>
      </c>
      <c r="D59" s="4">
        <v>75.09</v>
      </c>
      <c r="E59" s="4">
        <v>3.1840000000000002</v>
      </c>
      <c r="F59" s="4">
        <v>29.49</v>
      </c>
      <c r="G59" s="4">
        <v>2.7069999999999999</v>
      </c>
      <c r="H59" s="4">
        <v>8.01</v>
      </c>
      <c r="I59" s="4">
        <v>883.86</v>
      </c>
    </row>
    <row r="60" spans="1:9">
      <c r="A60" s="5">
        <v>41109</v>
      </c>
      <c r="B60" s="6">
        <v>0.52730324074074075</v>
      </c>
      <c r="C60" s="4">
        <v>210</v>
      </c>
      <c r="D60" s="4">
        <v>74.73</v>
      </c>
      <c r="E60" s="4">
        <v>3.649</v>
      </c>
      <c r="F60" s="4">
        <v>29.49</v>
      </c>
      <c r="G60" s="4">
        <v>2.7069999999999999</v>
      </c>
      <c r="H60" s="4">
        <v>7.98</v>
      </c>
      <c r="I60" s="4">
        <v>880.54</v>
      </c>
    </row>
    <row r="61" spans="1:9">
      <c r="A61" s="5">
        <v>41109</v>
      </c>
      <c r="B61" s="6">
        <v>0.52734953703703702</v>
      </c>
      <c r="C61" s="4">
        <v>214</v>
      </c>
      <c r="D61" s="4">
        <v>74.62</v>
      </c>
      <c r="E61" s="4">
        <v>4.165</v>
      </c>
      <c r="F61" s="4">
        <v>29.49</v>
      </c>
      <c r="G61" s="4">
        <v>2.7069999999999999</v>
      </c>
      <c r="H61" s="4">
        <v>7.95</v>
      </c>
      <c r="I61" s="4">
        <v>880.3</v>
      </c>
    </row>
    <row r="62" spans="1:9">
      <c r="A62" s="5">
        <v>41109</v>
      </c>
      <c r="B62" s="6">
        <v>0.52738425925925925</v>
      </c>
      <c r="C62" s="4">
        <v>217</v>
      </c>
      <c r="D62" s="4">
        <v>74.63</v>
      </c>
      <c r="E62" s="4">
        <v>4.2160000000000002</v>
      </c>
      <c r="F62" s="4">
        <v>29.49</v>
      </c>
      <c r="G62" s="4">
        <v>2.7069999999999999</v>
      </c>
      <c r="H62" s="4">
        <v>7.9</v>
      </c>
      <c r="I62" s="4">
        <v>880.78</v>
      </c>
    </row>
    <row r="63" spans="1:9">
      <c r="A63" s="5">
        <v>41109</v>
      </c>
      <c r="B63" s="6">
        <v>0.52743055555555551</v>
      </c>
      <c r="C63" s="4">
        <v>221</v>
      </c>
      <c r="D63" s="4">
        <v>74.66</v>
      </c>
      <c r="E63" s="4">
        <v>1.716</v>
      </c>
      <c r="F63" s="4">
        <v>29.49</v>
      </c>
      <c r="G63" s="4">
        <v>2.681</v>
      </c>
      <c r="H63" s="4">
        <v>7.92</v>
      </c>
      <c r="I63" s="4">
        <v>896.65</v>
      </c>
    </row>
    <row r="64" spans="1:9">
      <c r="A64" s="5">
        <v>41109</v>
      </c>
      <c r="B64" s="6">
        <v>0.52747685185185189</v>
      </c>
      <c r="C64" s="4">
        <v>225</v>
      </c>
      <c r="D64" s="4">
        <v>79.150000000000006</v>
      </c>
      <c r="E64" s="4">
        <v>0.312</v>
      </c>
      <c r="F64" s="4">
        <v>29.49</v>
      </c>
      <c r="G64" s="4">
        <v>2.7069999999999999</v>
      </c>
      <c r="H64" s="4">
        <v>8.33</v>
      </c>
      <c r="I64" s="4">
        <v>934.4</v>
      </c>
    </row>
  </sheetData>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dimension ref="A1:J62"/>
  <sheetViews>
    <sheetView topLeftCell="A13" zoomScale="70" zoomScaleNormal="70" workbookViewId="0">
      <selection activeCell="D52" activeCellId="1" sqref="D17:E48 D52:E61"/>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5" width="11.7109375" style="4" bestFit="1" customWidth="1"/>
    <col min="6" max="6" width="19.28515625" style="4" customWidth="1"/>
    <col min="7" max="8" width="11.7109375" style="4" bestFit="1" customWidth="1"/>
    <col min="9" max="9" width="17.85546875" style="4" customWidth="1"/>
    <col min="10" max="16384" width="9.140625" style="4"/>
  </cols>
  <sheetData>
    <row r="1" spans="1:10">
      <c r="A1" s="4" t="s">
        <v>90</v>
      </c>
      <c r="B1" s="4" t="s">
        <v>91</v>
      </c>
    </row>
    <row r="3" spans="1:10">
      <c r="A3" s="4" t="s">
        <v>95</v>
      </c>
      <c r="B3" s="4" t="s">
        <v>96</v>
      </c>
    </row>
    <row r="4" spans="1:10">
      <c r="A4" s="4" t="s">
        <v>97</v>
      </c>
      <c r="B4" s="4">
        <v>48416</v>
      </c>
    </row>
    <row r="5" spans="1:10">
      <c r="A5" s="4" t="s">
        <v>98</v>
      </c>
      <c r="B5" s="4">
        <v>2.13</v>
      </c>
    </row>
    <row r="6" spans="1:10">
      <c r="A6" s="4" t="s">
        <v>99</v>
      </c>
      <c r="B6" s="4" t="s">
        <v>100</v>
      </c>
    </row>
    <row r="8" spans="1:10">
      <c r="A8" s="4" t="s">
        <v>101</v>
      </c>
      <c r="C8" s="4" t="s">
        <v>191</v>
      </c>
    </row>
    <row r="10" spans="1:10" ht="36.75" customHeight="1">
      <c r="A10" s="4" t="s">
        <v>103</v>
      </c>
      <c r="B10" s="5">
        <v>41109</v>
      </c>
      <c r="C10" s="6">
        <v>0.55951388888888887</v>
      </c>
      <c r="D10" s="9" t="s">
        <v>228</v>
      </c>
      <c r="E10" s="9" t="s">
        <v>229</v>
      </c>
      <c r="F10" s="9" t="s">
        <v>230</v>
      </c>
      <c r="G10" s="9" t="s">
        <v>242</v>
      </c>
      <c r="H10" s="9" t="s">
        <v>243</v>
      </c>
      <c r="I10" s="9" t="s">
        <v>231</v>
      </c>
      <c r="J10" s="9" t="s">
        <v>250</v>
      </c>
    </row>
    <row r="11" spans="1:10">
      <c r="A11" s="4" t="s">
        <v>104</v>
      </c>
      <c r="B11" s="5">
        <v>41109</v>
      </c>
      <c r="C11" s="6">
        <v>0.55951388888888887</v>
      </c>
      <c r="D11" s="4">
        <f>MAX(D17:D48,D52:D61)-MIN(D17:D48,D52:D61)</f>
        <v>9.6299999999999955</v>
      </c>
      <c r="E11" s="4">
        <f>MAX(E17:E48,E52:E61)-MIN(E17:E48,E52:E61)</f>
        <v>3.758</v>
      </c>
      <c r="F11" s="4">
        <f>MAX(I17:I48,I52:I61)-MIN(I17:I48,I52:I61)</f>
        <v>118.37</v>
      </c>
      <c r="G11" s="17">
        <f>MAX(D17:D48,D52:D61)</f>
        <v>83.13</v>
      </c>
      <c r="H11" s="4">
        <f>MIN(D17:D48,D52:D61)</f>
        <v>73.5</v>
      </c>
      <c r="I11" s="13"/>
    </row>
    <row r="12" spans="1:10">
      <c r="B12" s="5"/>
      <c r="C12" s="6"/>
      <c r="G12" s="17"/>
      <c r="I12" s="17"/>
    </row>
    <row r="13" spans="1:10">
      <c r="B13" s="5"/>
      <c r="C13" s="6"/>
      <c r="G13" s="17"/>
      <c r="I13" s="17"/>
    </row>
    <row r="14" spans="1:10">
      <c r="D14" s="4" t="s">
        <v>121</v>
      </c>
      <c r="E14" s="4" t="s">
        <v>108</v>
      </c>
      <c r="F14" s="4" t="s">
        <v>122</v>
      </c>
      <c r="G14" s="4" t="s">
        <v>123</v>
      </c>
      <c r="H14" s="4" t="s">
        <v>124</v>
      </c>
      <c r="I14" s="4" t="s">
        <v>125</v>
      </c>
    </row>
    <row r="15" spans="1:10">
      <c r="A15" s="4" t="s">
        <v>126</v>
      </c>
      <c r="B15" s="4" t="s">
        <v>127</v>
      </c>
      <c r="C15" s="4" t="s">
        <v>128</v>
      </c>
      <c r="D15" s="4" t="s">
        <v>129</v>
      </c>
      <c r="E15" s="4" t="s">
        <v>130</v>
      </c>
      <c r="F15" s="4" t="s">
        <v>131</v>
      </c>
      <c r="G15" s="4" t="s">
        <v>132</v>
      </c>
      <c r="H15" s="4" t="s">
        <v>124</v>
      </c>
      <c r="I15" s="4" t="s">
        <v>133</v>
      </c>
    </row>
    <row r="16" spans="1:10">
      <c r="A16" s="4" t="s">
        <v>134</v>
      </c>
      <c r="B16" s="4" t="s">
        <v>134</v>
      </c>
      <c r="C16" s="4" t="s">
        <v>135</v>
      </c>
      <c r="D16" s="4" t="s">
        <v>136</v>
      </c>
      <c r="E16" s="4" t="s">
        <v>136</v>
      </c>
      <c r="F16" s="4" t="s">
        <v>136</v>
      </c>
      <c r="G16" s="4" t="s">
        <v>136</v>
      </c>
      <c r="H16" s="4" t="s">
        <v>136</v>
      </c>
      <c r="I16" s="4" t="s">
        <v>136</v>
      </c>
    </row>
    <row r="17" spans="1:9">
      <c r="A17" s="5">
        <v>41109</v>
      </c>
      <c r="B17" s="6">
        <v>0.55978009259259254</v>
      </c>
      <c r="C17" s="4">
        <v>23</v>
      </c>
      <c r="D17" s="4">
        <v>82.14</v>
      </c>
      <c r="E17" s="4">
        <v>0.38100000000000001</v>
      </c>
      <c r="F17" s="4">
        <v>29.49</v>
      </c>
      <c r="G17" s="4">
        <v>2.7330000000000001</v>
      </c>
      <c r="H17" s="4">
        <v>8.35</v>
      </c>
      <c r="I17" s="4">
        <v>949.85</v>
      </c>
    </row>
    <row r="18" spans="1:9">
      <c r="A18" s="5">
        <v>41109</v>
      </c>
      <c r="B18" s="6">
        <v>0.55982638888888892</v>
      </c>
      <c r="C18" s="4">
        <v>27</v>
      </c>
      <c r="D18" s="4">
        <v>82.02</v>
      </c>
      <c r="E18" s="4">
        <v>0.376</v>
      </c>
      <c r="F18" s="4">
        <v>29.49</v>
      </c>
      <c r="G18" s="4">
        <v>2.7069999999999999</v>
      </c>
      <c r="H18" s="4">
        <v>8.34</v>
      </c>
      <c r="I18" s="4">
        <v>949.85</v>
      </c>
    </row>
    <row r="19" spans="1:9">
      <c r="A19" s="5">
        <v>41109</v>
      </c>
      <c r="B19" s="6">
        <v>0.55986111111111114</v>
      </c>
      <c r="C19" s="4">
        <v>30</v>
      </c>
      <c r="D19" s="4">
        <v>82.53</v>
      </c>
      <c r="E19" s="4">
        <v>0.32300000000000001</v>
      </c>
      <c r="F19" s="4">
        <v>29.49</v>
      </c>
      <c r="G19" s="4">
        <v>2.7330000000000001</v>
      </c>
      <c r="H19" s="4">
        <v>8.33</v>
      </c>
      <c r="I19" s="4">
        <v>959.28</v>
      </c>
    </row>
    <row r="20" spans="1:9">
      <c r="A20" s="5">
        <v>41109</v>
      </c>
      <c r="B20" s="6">
        <v>0.55990740740740741</v>
      </c>
      <c r="C20" s="4">
        <v>34</v>
      </c>
      <c r="D20" s="4">
        <v>83.13</v>
      </c>
      <c r="E20" s="4">
        <v>0.36899999999999999</v>
      </c>
      <c r="F20" s="4">
        <v>29.49</v>
      </c>
      <c r="G20" s="4">
        <v>2.7330000000000001</v>
      </c>
      <c r="H20" s="4">
        <v>8.32</v>
      </c>
      <c r="I20" s="4">
        <v>943.57</v>
      </c>
    </row>
    <row r="21" spans="1:9">
      <c r="A21" s="5">
        <v>41109</v>
      </c>
      <c r="B21" s="6">
        <v>0.55995370370370368</v>
      </c>
      <c r="C21" s="4">
        <v>38</v>
      </c>
      <c r="D21" s="4">
        <v>80.55</v>
      </c>
      <c r="E21" s="4">
        <v>0.38200000000000001</v>
      </c>
      <c r="F21" s="4">
        <v>29.49</v>
      </c>
      <c r="G21" s="4">
        <v>2.7330000000000001</v>
      </c>
      <c r="H21" s="4">
        <v>8.31</v>
      </c>
      <c r="I21" s="4">
        <v>950.95</v>
      </c>
    </row>
    <row r="22" spans="1:9">
      <c r="A22" s="5">
        <v>41109</v>
      </c>
      <c r="B22" s="6">
        <v>0.55999999999999994</v>
      </c>
      <c r="C22" s="4">
        <v>42</v>
      </c>
      <c r="D22" s="4">
        <v>82.22</v>
      </c>
      <c r="E22" s="4">
        <v>0.33100000000000002</v>
      </c>
      <c r="F22" s="4">
        <v>29.49</v>
      </c>
      <c r="G22" s="4">
        <v>2.7330000000000001</v>
      </c>
      <c r="H22" s="4">
        <v>8.32</v>
      </c>
      <c r="I22" s="4">
        <v>950.95</v>
      </c>
    </row>
    <row r="23" spans="1:9">
      <c r="A23" s="5">
        <v>41109</v>
      </c>
      <c r="B23" s="6">
        <v>0.56004629629629632</v>
      </c>
      <c r="C23" s="4">
        <v>46</v>
      </c>
      <c r="D23" s="4">
        <v>80.42</v>
      </c>
      <c r="E23" s="4">
        <v>1.236</v>
      </c>
      <c r="F23" s="4">
        <v>29.49</v>
      </c>
      <c r="G23" s="4">
        <v>2.7330000000000001</v>
      </c>
      <c r="H23" s="4">
        <v>8.32</v>
      </c>
      <c r="I23" s="4">
        <v>926.8</v>
      </c>
    </row>
    <row r="24" spans="1:9">
      <c r="A24" s="5">
        <v>41109</v>
      </c>
      <c r="B24" s="6">
        <v>0.56009259259259259</v>
      </c>
      <c r="C24" s="4">
        <v>50</v>
      </c>
      <c r="D24" s="4">
        <v>78.239999999999995</v>
      </c>
      <c r="E24" s="4">
        <v>1.3109999999999999</v>
      </c>
      <c r="F24" s="4">
        <v>29.49</v>
      </c>
      <c r="G24" s="4">
        <v>2.7330000000000001</v>
      </c>
      <c r="H24" s="4">
        <v>8.26</v>
      </c>
      <c r="I24" s="4">
        <v>924.71</v>
      </c>
    </row>
    <row r="25" spans="1:9">
      <c r="A25" s="5">
        <v>41109</v>
      </c>
      <c r="B25" s="6">
        <v>0.56013888888888885</v>
      </c>
      <c r="C25" s="4">
        <v>54</v>
      </c>
      <c r="D25" s="4">
        <v>77.48</v>
      </c>
      <c r="E25" s="4">
        <v>1.5740000000000001</v>
      </c>
      <c r="F25" s="4">
        <v>29.49</v>
      </c>
      <c r="G25" s="4">
        <v>2.7069999999999999</v>
      </c>
      <c r="H25" s="4">
        <v>8.2100000000000009</v>
      </c>
      <c r="I25" s="4">
        <v>918.76</v>
      </c>
    </row>
    <row r="26" spans="1:9">
      <c r="A26" s="5">
        <v>41109</v>
      </c>
      <c r="B26" s="6">
        <v>0.56018518518518523</v>
      </c>
      <c r="C26" s="4">
        <v>58</v>
      </c>
      <c r="D26" s="4">
        <v>78.5</v>
      </c>
      <c r="E26" s="4">
        <v>0.38900000000000001</v>
      </c>
      <c r="F26" s="4">
        <v>29.49</v>
      </c>
      <c r="G26" s="4">
        <v>2.7330000000000001</v>
      </c>
      <c r="H26" s="4">
        <v>8.2100000000000009</v>
      </c>
      <c r="I26" s="4">
        <v>935.24</v>
      </c>
    </row>
    <row r="27" spans="1:9">
      <c r="A27" s="5">
        <v>41109</v>
      </c>
      <c r="B27" s="6">
        <v>0.5602314814814815</v>
      </c>
      <c r="C27" s="4">
        <v>62</v>
      </c>
      <c r="D27" s="4">
        <v>79.28</v>
      </c>
      <c r="E27" s="4">
        <v>0.97599999999999998</v>
      </c>
      <c r="F27" s="4">
        <v>29.49</v>
      </c>
      <c r="G27" s="4">
        <v>2.7069999999999999</v>
      </c>
      <c r="H27" s="4">
        <v>8.23</v>
      </c>
      <c r="I27" s="4">
        <v>924.19</v>
      </c>
    </row>
    <row r="28" spans="1:9">
      <c r="A28" s="5">
        <v>41109</v>
      </c>
      <c r="B28" s="6">
        <v>0.56027777777777776</v>
      </c>
      <c r="C28" s="4">
        <v>66</v>
      </c>
      <c r="D28" s="4">
        <v>79.09</v>
      </c>
      <c r="E28" s="4">
        <v>0.75800000000000001</v>
      </c>
      <c r="F28" s="4">
        <v>29.49</v>
      </c>
      <c r="G28" s="4">
        <v>2.7330000000000001</v>
      </c>
      <c r="H28" s="4">
        <v>8.23</v>
      </c>
      <c r="I28" s="4">
        <v>922.63</v>
      </c>
    </row>
    <row r="29" spans="1:9">
      <c r="A29" s="5">
        <v>41109</v>
      </c>
      <c r="B29" s="6">
        <v>0.56031249999999999</v>
      </c>
      <c r="C29" s="4">
        <v>69</v>
      </c>
      <c r="D29" s="4">
        <v>79.010000000000005</v>
      </c>
      <c r="E29" s="4">
        <v>0.94899999999999995</v>
      </c>
      <c r="F29" s="4">
        <v>29.49</v>
      </c>
      <c r="G29" s="4">
        <v>2.7069999999999999</v>
      </c>
      <c r="H29" s="4">
        <v>8.23</v>
      </c>
      <c r="I29" s="4">
        <v>922.63</v>
      </c>
    </row>
    <row r="30" spans="1:9">
      <c r="A30" s="5">
        <v>41109</v>
      </c>
      <c r="B30" s="6">
        <v>0.56035879629629626</v>
      </c>
      <c r="C30" s="4">
        <v>73</v>
      </c>
      <c r="D30" s="4">
        <v>75.819999999999993</v>
      </c>
      <c r="E30" s="4">
        <v>2.9009999999999998</v>
      </c>
      <c r="F30" s="4">
        <v>29.49</v>
      </c>
      <c r="G30" s="4">
        <v>2.7069999999999999</v>
      </c>
      <c r="H30" s="4">
        <v>8.16</v>
      </c>
      <c r="I30" s="4">
        <v>892.79</v>
      </c>
    </row>
    <row r="31" spans="1:9">
      <c r="A31" s="5">
        <v>41109</v>
      </c>
      <c r="B31" s="6">
        <v>0.56040509259259264</v>
      </c>
      <c r="C31" s="4">
        <v>77</v>
      </c>
      <c r="D31" s="4">
        <v>74.86</v>
      </c>
      <c r="E31" s="4">
        <v>2.7839999999999998</v>
      </c>
      <c r="F31" s="4">
        <v>29.49</v>
      </c>
      <c r="G31" s="4">
        <v>2.7069999999999999</v>
      </c>
      <c r="H31" s="4">
        <v>8.08</v>
      </c>
      <c r="I31" s="4">
        <v>887.48</v>
      </c>
    </row>
    <row r="32" spans="1:9">
      <c r="A32" s="5">
        <v>41109</v>
      </c>
      <c r="B32" s="6">
        <v>0.5604513888888889</v>
      </c>
      <c r="C32" s="4">
        <v>81</v>
      </c>
      <c r="D32" s="4">
        <v>75.709999999999994</v>
      </c>
      <c r="E32" s="4">
        <v>2.165</v>
      </c>
      <c r="F32" s="4">
        <v>29.49</v>
      </c>
      <c r="G32" s="4">
        <v>2.7330000000000001</v>
      </c>
      <c r="H32" s="4">
        <v>8.06</v>
      </c>
      <c r="I32" s="4">
        <v>896.69</v>
      </c>
    </row>
    <row r="33" spans="1:9">
      <c r="A33" s="5">
        <v>41109</v>
      </c>
      <c r="B33" s="6">
        <v>0.56049768518518517</v>
      </c>
      <c r="C33" s="4">
        <v>85</v>
      </c>
      <c r="D33" s="4">
        <v>75.349999999999994</v>
      </c>
      <c r="E33" s="4">
        <v>2.6520000000000001</v>
      </c>
      <c r="F33" s="4">
        <v>29.49</v>
      </c>
      <c r="G33" s="4">
        <v>2.7330000000000001</v>
      </c>
      <c r="H33" s="4">
        <v>8.0399999999999991</v>
      </c>
      <c r="I33" s="4">
        <v>881.06</v>
      </c>
    </row>
    <row r="34" spans="1:9">
      <c r="A34" s="5">
        <v>41109</v>
      </c>
      <c r="B34" s="6">
        <v>0.56054398148148155</v>
      </c>
      <c r="C34" s="4">
        <v>89</v>
      </c>
      <c r="D34" s="4">
        <v>75.03</v>
      </c>
      <c r="E34" s="4">
        <v>1.986</v>
      </c>
      <c r="F34" s="4">
        <v>29.49</v>
      </c>
      <c r="G34" s="4">
        <v>2.7069999999999999</v>
      </c>
      <c r="H34" s="4">
        <v>8.01</v>
      </c>
      <c r="I34" s="4">
        <v>890.85</v>
      </c>
    </row>
    <row r="35" spans="1:9">
      <c r="A35" s="5">
        <v>41109</v>
      </c>
      <c r="B35" s="6">
        <v>0.56059027777777781</v>
      </c>
      <c r="C35" s="4">
        <v>93</v>
      </c>
      <c r="D35" s="4">
        <v>80.84</v>
      </c>
      <c r="E35" s="4">
        <v>0.255</v>
      </c>
      <c r="F35" s="4">
        <v>29.49</v>
      </c>
      <c r="G35" s="4">
        <v>2.7069999999999999</v>
      </c>
      <c r="H35" s="4">
        <v>8.19</v>
      </c>
      <c r="I35" s="4">
        <v>947.65</v>
      </c>
    </row>
    <row r="36" spans="1:9">
      <c r="A36" s="5">
        <v>41109</v>
      </c>
      <c r="B36" s="6">
        <v>0.56063657407407408</v>
      </c>
      <c r="C36" s="4">
        <v>97</v>
      </c>
      <c r="D36" s="4">
        <v>81.03</v>
      </c>
      <c r="E36" s="4">
        <v>0.56000000000000005</v>
      </c>
      <c r="F36" s="4">
        <v>29.49</v>
      </c>
      <c r="G36" s="4">
        <v>2.7330000000000001</v>
      </c>
      <c r="H36" s="4">
        <v>8.24</v>
      </c>
      <c r="I36" s="4">
        <v>941.95</v>
      </c>
    </row>
    <row r="37" spans="1:9">
      <c r="A37" s="5">
        <v>41109</v>
      </c>
      <c r="B37" s="6">
        <v>0.56068287037037035</v>
      </c>
      <c r="C37" s="4">
        <v>101</v>
      </c>
      <c r="D37" s="4">
        <v>80.81</v>
      </c>
      <c r="E37" s="4">
        <v>1.3069999999999999</v>
      </c>
      <c r="F37" s="4">
        <v>29.49</v>
      </c>
      <c r="G37" s="4">
        <v>2.7330000000000001</v>
      </c>
      <c r="H37" s="4">
        <v>8.23</v>
      </c>
      <c r="I37" s="4">
        <v>924.97</v>
      </c>
    </row>
    <row r="38" spans="1:9">
      <c r="A38" s="5">
        <v>41109</v>
      </c>
      <c r="B38" s="6">
        <v>0.56072916666666661</v>
      </c>
      <c r="C38" s="4">
        <v>105</v>
      </c>
      <c r="D38" s="4">
        <v>77.69</v>
      </c>
      <c r="E38" s="4">
        <v>1.9219999999999999</v>
      </c>
      <c r="F38" s="4">
        <v>29.49</v>
      </c>
      <c r="G38" s="4">
        <v>2.7330000000000001</v>
      </c>
      <c r="H38" s="4">
        <v>8.17</v>
      </c>
      <c r="I38" s="4">
        <v>912.13</v>
      </c>
    </row>
    <row r="39" spans="1:9">
      <c r="A39" s="5">
        <v>41109</v>
      </c>
      <c r="B39" s="6">
        <v>0.56076388888888895</v>
      </c>
      <c r="C39" s="4">
        <v>108</v>
      </c>
      <c r="D39" s="4">
        <v>74.2</v>
      </c>
      <c r="E39" s="4">
        <v>3.0049999999999999</v>
      </c>
      <c r="F39" s="4">
        <v>29.49</v>
      </c>
      <c r="G39" s="4">
        <v>2.7330000000000001</v>
      </c>
      <c r="H39" s="4">
        <v>8.0500000000000007</v>
      </c>
      <c r="I39" s="4">
        <v>868.48</v>
      </c>
    </row>
    <row r="40" spans="1:9">
      <c r="A40" s="5">
        <v>41109</v>
      </c>
      <c r="B40" s="6">
        <v>0.56081018518518522</v>
      </c>
      <c r="C40" s="4">
        <v>112</v>
      </c>
      <c r="D40" s="4">
        <v>73.62</v>
      </c>
      <c r="E40" s="4">
        <v>3.7050000000000001</v>
      </c>
      <c r="F40" s="4">
        <v>29.49</v>
      </c>
      <c r="G40" s="4">
        <v>2.7069999999999999</v>
      </c>
      <c r="H40" s="4">
        <v>7.98</v>
      </c>
      <c r="I40" s="4">
        <v>870.09</v>
      </c>
    </row>
    <row r="41" spans="1:9">
      <c r="A41" s="5">
        <v>41109</v>
      </c>
      <c r="B41" s="6">
        <v>0.56085648148148148</v>
      </c>
      <c r="C41" s="4">
        <v>116</v>
      </c>
      <c r="D41" s="4">
        <v>73.5</v>
      </c>
      <c r="E41" s="4">
        <v>3.746</v>
      </c>
      <c r="F41" s="4">
        <v>29.49</v>
      </c>
      <c r="G41" s="4">
        <v>2.7330000000000001</v>
      </c>
      <c r="H41" s="4">
        <v>7.93</v>
      </c>
      <c r="I41" s="4">
        <v>870.55</v>
      </c>
    </row>
    <row r="42" spans="1:9">
      <c r="A42" s="5">
        <v>41109</v>
      </c>
      <c r="B42" s="6">
        <v>0.56090277777777775</v>
      </c>
      <c r="C42" s="4">
        <v>120</v>
      </c>
      <c r="D42" s="4">
        <v>73.569999999999993</v>
      </c>
      <c r="E42" s="4">
        <v>3.7770000000000001</v>
      </c>
      <c r="F42" s="4">
        <v>29.49</v>
      </c>
      <c r="G42" s="4">
        <v>2.7069999999999999</v>
      </c>
      <c r="H42" s="4">
        <v>7.9</v>
      </c>
      <c r="I42" s="4">
        <v>871.01</v>
      </c>
    </row>
    <row r="43" spans="1:9">
      <c r="A43" s="5">
        <v>41109</v>
      </c>
      <c r="B43" s="6">
        <v>0.56094907407407402</v>
      </c>
      <c r="C43" s="4">
        <v>124</v>
      </c>
      <c r="D43" s="4">
        <v>73.510000000000005</v>
      </c>
      <c r="E43" s="4">
        <v>3.8210000000000002</v>
      </c>
      <c r="F43" s="4">
        <v>29.49</v>
      </c>
      <c r="G43" s="4">
        <v>2.7069999999999999</v>
      </c>
      <c r="H43" s="4">
        <v>7.83</v>
      </c>
      <c r="I43" s="4">
        <v>870.78</v>
      </c>
    </row>
    <row r="44" spans="1:9">
      <c r="A44" s="5">
        <v>41109</v>
      </c>
      <c r="B44" s="6">
        <v>0.56099537037037039</v>
      </c>
      <c r="C44" s="4">
        <v>128</v>
      </c>
      <c r="D44" s="4">
        <v>73.59</v>
      </c>
      <c r="E44" s="4">
        <v>3.8980000000000001</v>
      </c>
      <c r="F44" s="4">
        <v>29.49</v>
      </c>
      <c r="G44" s="4">
        <v>2.7069999999999999</v>
      </c>
      <c r="H44" s="4">
        <v>7.78</v>
      </c>
      <c r="I44" s="4">
        <v>865.73</v>
      </c>
    </row>
    <row r="45" spans="1:9">
      <c r="A45" s="5">
        <v>41109</v>
      </c>
      <c r="B45" s="6">
        <v>0.56104166666666666</v>
      </c>
      <c r="C45" s="4">
        <v>132</v>
      </c>
      <c r="D45" s="4">
        <v>73.66</v>
      </c>
      <c r="E45" s="4">
        <v>3.9390000000000001</v>
      </c>
      <c r="F45" s="4">
        <v>29.49</v>
      </c>
      <c r="G45" s="4">
        <v>2.681</v>
      </c>
      <c r="H45" s="4">
        <v>7.77</v>
      </c>
      <c r="I45" s="4">
        <v>868.25</v>
      </c>
    </row>
    <row r="46" spans="1:9">
      <c r="A46" s="5">
        <v>41109</v>
      </c>
      <c r="B46" s="6">
        <v>0.56108796296296293</v>
      </c>
      <c r="C46" s="4">
        <v>136</v>
      </c>
      <c r="D46" s="4">
        <v>73.709999999999994</v>
      </c>
      <c r="E46" s="4">
        <v>3.9620000000000002</v>
      </c>
      <c r="F46" s="4">
        <v>29.49</v>
      </c>
      <c r="G46" s="4">
        <v>2.681</v>
      </c>
      <c r="H46" s="4">
        <v>7.76</v>
      </c>
      <c r="I46" s="4">
        <v>861.65</v>
      </c>
    </row>
    <row r="47" spans="1:9">
      <c r="A47" s="5">
        <v>41109</v>
      </c>
      <c r="B47" s="6">
        <v>0.5611342592592593</v>
      </c>
      <c r="C47" s="4">
        <v>140</v>
      </c>
      <c r="D47" s="4">
        <v>73.760000000000005</v>
      </c>
      <c r="E47" s="4">
        <v>4.0129999999999999</v>
      </c>
      <c r="F47" s="4">
        <v>29.49</v>
      </c>
      <c r="G47" s="4">
        <v>2.681</v>
      </c>
      <c r="H47" s="4">
        <v>7.75</v>
      </c>
      <c r="I47" s="4">
        <v>850.49</v>
      </c>
    </row>
    <row r="48" spans="1:9">
      <c r="A48" s="5">
        <v>41109</v>
      </c>
      <c r="B48" s="6">
        <v>0.56118055555555557</v>
      </c>
      <c r="C48" s="4">
        <v>144</v>
      </c>
      <c r="D48" s="4">
        <v>73.81</v>
      </c>
      <c r="E48" s="4">
        <v>3.4249999999999998</v>
      </c>
      <c r="F48" s="4">
        <v>29.49</v>
      </c>
      <c r="G48" s="4">
        <v>2.6549999999999998</v>
      </c>
      <c r="H48" s="4">
        <v>7.75</v>
      </c>
      <c r="I48" s="4">
        <v>840.91</v>
      </c>
    </row>
    <row r="49" spans="1:9">
      <c r="A49" s="11">
        <v>41109</v>
      </c>
      <c r="B49" s="12">
        <v>0.5612152777777778</v>
      </c>
      <c r="C49" s="13">
        <v>147</v>
      </c>
      <c r="D49" s="13">
        <v>79.459999999999994</v>
      </c>
      <c r="E49" s="13">
        <v>-0.08</v>
      </c>
      <c r="F49" s="13">
        <v>29.49</v>
      </c>
      <c r="G49" s="13">
        <v>2.7330000000000001</v>
      </c>
      <c r="H49" s="13">
        <v>8.09</v>
      </c>
      <c r="I49" s="13">
        <v>1.84</v>
      </c>
    </row>
    <row r="50" spans="1:9">
      <c r="A50" s="11">
        <v>41109</v>
      </c>
      <c r="B50" s="12">
        <v>0.56126157407407407</v>
      </c>
      <c r="C50" s="13">
        <v>151</v>
      </c>
      <c r="D50" s="13">
        <v>77.02</v>
      </c>
      <c r="E50" s="13">
        <v>2.4E-2</v>
      </c>
      <c r="F50" s="13">
        <v>29.49</v>
      </c>
      <c r="G50" s="13">
        <v>2.7069999999999999</v>
      </c>
      <c r="H50" s="13">
        <v>7.86</v>
      </c>
      <c r="I50" s="13">
        <v>1.29</v>
      </c>
    </row>
    <row r="51" spans="1:9">
      <c r="A51" s="11">
        <v>41109</v>
      </c>
      <c r="B51" s="12">
        <v>0.56130787037037033</v>
      </c>
      <c r="C51" s="13">
        <v>155</v>
      </c>
      <c r="D51" s="13">
        <v>73.64</v>
      </c>
      <c r="E51" s="13">
        <v>-3.1E-2</v>
      </c>
      <c r="F51" s="13">
        <v>29.49</v>
      </c>
      <c r="G51" s="13">
        <v>2.7330000000000001</v>
      </c>
      <c r="H51" s="13">
        <v>7.78</v>
      </c>
      <c r="I51" s="13">
        <v>1.29</v>
      </c>
    </row>
    <row r="52" spans="1:9">
      <c r="A52" s="5">
        <v>41109</v>
      </c>
      <c r="B52" s="6">
        <v>0.56135416666666671</v>
      </c>
      <c r="C52" s="4">
        <v>159</v>
      </c>
      <c r="D52" s="4">
        <v>81.09</v>
      </c>
      <c r="E52" s="4">
        <v>0.44700000000000001</v>
      </c>
      <c r="F52" s="4">
        <v>29.49</v>
      </c>
      <c r="G52" s="4">
        <v>2.7330000000000001</v>
      </c>
      <c r="H52" s="4">
        <v>8.2100000000000009</v>
      </c>
      <c r="I52" s="4">
        <v>958.17</v>
      </c>
    </row>
    <row r="53" spans="1:9">
      <c r="A53" s="5">
        <v>41109</v>
      </c>
      <c r="B53" s="6">
        <v>0.56140046296296298</v>
      </c>
      <c r="C53" s="4">
        <v>163</v>
      </c>
      <c r="D53" s="4">
        <v>81.67</v>
      </c>
      <c r="E53" s="4">
        <v>0.60899999999999999</v>
      </c>
      <c r="F53" s="4">
        <v>29.49</v>
      </c>
      <c r="G53" s="4">
        <v>2.7589999999999999</v>
      </c>
      <c r="H53" s="4">
        <v>8.25</v>
      </c>
      <c r="I53" s="4">
        <v>944.12</v>
      </c>
    </row>
    <row r="54" spans="1:9">
      <c r="A54" s="5">
        <v>41109</v>
      </c>
      <c r="B54" s="6">
        <v>0.56144675925925924</v>
      </c>
      <c r="C54" s="4">
        <v>167</v>
      </c>
      <c r="D54" s="4">
        <v>79.97</v>
      </c>
      <c r="E54" s="4">
        <v>1.9410000000000001</v>
      </c>
      <c r="F54" s="4">
        <v>29.49</v>
      </c>
      <c r="G54" s="4">
        <v>2.7330000000000001</v>
      </c>
      <c r="H54" s="4">
        <v>8.24</v>
      </c>
      <c r="I54" s="4">
        <v>897.19</v>
      </c>
    </row>
    <row r="55" spans="1:9">
      <c r="A55" s="5">
        <v>41109</v>
      </c>
      <c r="B55" s="6">
        <v>0.56149305555555562</v>
      </c>
      <c r="C55" s="4">
        <v>171</v>
      </c>
      <c r="D55" s="4">
        <v>75.540000000000006</v>
      </c>
      <c r="E55" s="4">
        <v>2.91</v>
      </c>
      <c r="F55" s="4">
        <v>29.49</v>
      </c>
      <c r="G55" s="4">
        <v>2.7589999999999999</v>
      </c>
      <c r="H55" s="4">
        <v>8.1199999999999992</v>
      </c>
      <c r="I55" s="4">
        <v>881.07</v>
      </c>
    </row>
    <row r="56" spans="1:9">
      <c r="A56" s="5">
        <v>41109</v>
      </c>
      <c r="B56" s="6">
        <v>0.56153935185185189</v>
      </c>
      <c r="C56" s="4">
        <v>175</v>
      </c>
      <c r="D56" s="4">
        <v>74.55</v>
      </c>
      <c r="E56" s="4">
        <v>3.0049999999999999</v>
      </c>
      <c r="F56" s="4">
        <v>29.49</v>
      </c>
      <c r="G56" s="4">
        <v>2.7330000000000001</v>
      </c>
      <c r="H56" s="4">
        <v>8.07</v>
      </c>
      <c r="I56" s="4">
        <v>878.24</v>
      </c>
    </row>
    <row r="57" spans="1:9">
      <c r="A57" s="5">
        <v>41109</v>
      </c>
      <c r="B57" s="6">
        <v>0.56158564814814815</v>
      </c>
      <c r="C57" s="4">
        <v>179</v>
      </c>
      <c r="D57" s="4">
        <v>74.78</v>
      </c>
      <c r="E57" s="4">
        <v>2.7730000000000001</v>
      </c>
      <c r="F57" s="4">
        <v>29.49</v>
      </c>
      <c r="G57" s="4">
        <v>2.7589999999999999</v>
      </c>
      <c r="H57" s="4">
        <v>8.01</v>
      </c>
      <c r="I57" s="4">
        <v>882.49</v>
      </c>
    </row>
    <row r="58" spans="1:9">
      <c r="A58" s="5">
        <v>41109</v>
      </c>
      <c r="B58" s="6">
        <v>0.56163194444444442</v>
      </c>
      <c r="C58" s="4">
        <v>183</v>
      </c>
      <c r="D58" s="4">
        <v>75.02</v>
      </c>
      <c r="E58" s="4">
        <v>2.8540000000000001</v>
      </c>
      <c r="F58" s="4">
        <v>29.49</v>
      </c>
      <c r="G58" s="4">
        <v>2.7330000000000001</v>
      </c>
      <c r="H58" s="4">
        <v>8.01</v>
      </c>
      <c r="I58" s="4">
        <v>882.26</v>
      </c>
    </row>
    <row r="59" spans="1:9">
      <c r="A59" s="5">
        <v>41109</v>
      </c>
      <c r="B59" s="6">
        <v>0.56166666666666665</v>
      </c>
      <c r="C59" s="4">
        <v>186</v>
      </c>
      <c r="D59" s="4">
        <v>75</v>
      </c>
      <c r="E59" s="4">
        <v>2.6080000000000001</v>
      </c>
      <c r="F59" s="4">
        <v>29.49</v>
      </c>
      <c r="G59" s="4">
        <v>2.7330000000000001</v>
      </c>
      <c r="H59" s="4">
        <v>8</v>
      </c>
      <c r="I59" s="4">
        <v>881.78</v>
      </c>
    </row>
    <row r="60" spans="1:9">
      <c r="A60" s="5">
        <v>41109</v>
      </c>
      <c r="B60" s="6">
        <v>0.56171296296296302</v>
      </c>
      <c r="C60" s="4">
        <v>190</v>
      </c>
      <c r="D60" s="4">
        <v>75.19</v>
      </c>
      <c r="E60" s="4">
        <v>2.83</v>
      </c>
      <c r="F60" s="4">
        <v>29.49</v>
      </c>
      <c r="G60" s="4">
        <v>2.7330000000000001</v>
      </c>
      <c r="H60" s="4">
        <v>8</v>
      </c>
      <c r="I60" s="4">
        <v>882.73</v>
      </c>
    </row>
    <row r="61" spans="1:9">
      <c r="A61" s="5">
        <v>41109</v>
      </c>
      <c r="B61" s="6">
        <v>0.56175925925925929</v>
      </c>
      <c r="C61" s="4">
        <v>194</v>
      </c>
      <c r="D61" s="4">
        <v>75.17</v>
      </c>
      <c r="E61" s="4">
        <v>2.6850000000000001</v>
      </c>
      <c r="F61" s="4">
        <v>29.49</v>
      </c>
      <c r="G61" s="4">
        <v>2.7589999999999999</v>
      </c>
      <c r="H61" s="4">
        <v>7.99</v>
      </c>
      <c r="I61" s="4">
        <v>883.92</v>
      </c>
    </row>
    <row r="62" spans="1:9">
      <c r="A62" s="11">
        <v>41109</v>
      </c>
      <c r="B62" s="12">
        <v>0.56180555555555556</v>
      </c>
      <c r="C62" s="13">
        <v>198</v>
      </c>
      <c r="D62" s="13">
        <v>77.89</v>
      </c>
      <c r="E62" s="13">
        <v>-0.11</v>
      </c>
      <c r="F62" s="13">
        <v>29.49</v>
      </c>
      <c r="G62" s="13">
        <v>2.7330000000000001</v>
      </c>
      <c r="H62" s="13">
        <v>8.1</v>
      </c>
      <c r="I62" s="13">
        <v>1.53</v>
      </c>
    </row>
  </sheetData>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dimension ref="A1:L56"/>
  <sheetViews>
    <sheetView zoomScale="80" zoomScaleNormal="80" workbookViewId="0">
      <selection activeCell="D2" sqref="D2:L3"/>
    </sheetView>
  </sheetViews>
  <sheetFormatPr defaultRowHeight="15"/>
  <cols>
    <col min="1" max="1" width="17.42578125" style="4" bestFit="1" customWidth="1"/>
    <col min="2" max="2" width="11" style="4" customWidth="1"/>
    <col min="3" max="3" width="9.5703125" style="4" bestFit="1" customWidth="1"/>
    <col min="4" max="4" width="12.5703125" style="4" bestFit="1" customWidth="1"/>
    <col min="5" max="7" width="11.7109375" style="4" bestFit="1" customWidth="1"/>
    <col min="8" max="8" width="18.42578125" style="4" customWidth="1"/>
    <col min="9" max="9" width="12.42578125" style="4" customWidth="1"/>
    <col min="10" max="10" width="12.28515625" style="4" customWidth="1"/>
    <col min="11" max="11" width="18.7109375" style="4" customWidth="1"/>
    <col min="12" max="16384" width="9.140625" style="4"/>
  </cols>
  <sheetData>
    <row r="1" spans="1:12">
      <c r="A1" s="4" t="s">
        <v>101</v>
      </c>
      <c r="C1" s="4" t="s">
        <v>192</v>
      </c>
    </row>
    <row r="2" spans="1:12" ht="34.5" customHeight="1">
      <c r="D2" s="9" t="s">
        <v>237</v>
      </c>
      <c r="E2" s="9" t="s">
        <v>236</v>
      </c>
      <c r="F2" s="9" t="s">
        <v>228</v>
      </c>
      <c r="G2" s="9" t="s">
        <v>229</v>
      </c>
      <c r="H2" s="9" t="s">
        <v>230</v>
      </c>
      <c r="I2" s="9" t="s">
        <v>242</v>
      </c>
      <c r="J2" s="9" t="s">
        <v>243</v>
      </c>
      <c r="K2" s="9" t="s">
        <v>231</v>
      </c>
      <c r="L2" s="9" t="s">
        <v>232</v>
      </c>
    </row>
    <row r="3" spans="1:12">
      <c r="A3" s="4" t="s">
        <v>103</v>
      </c>
      <c r="B3" s="5">
        <v>41109</v>
      </c>
      <c r="C3" s="6">
        <v>0.56416666666666659</v>
      </c>
      <c r="D3" s="5">
        <v>41109</v>
      </c>
      <c r="E3" s="6">
        <v>0.56416666666666659</v>
      </c>
      <c r="F3" s="4">
        <f>MAX(D11:D34,D39:D56)-MIN(D11:D34,D39:D56)</f>
        <v>8.9100000000000108</v>
      </c>
      <c r="G3" s="4">
        <f>MAX(E11:E34,E39:E56)-MIN(E11:E34,E39:E56)</f>
        <v>8.3580000000000005</v>
      </c>
      <c r="H3" s="4">
        <f>MAX(I11:I34,I39:I56)-MIN(I11:I34,I39:I56)</f>
        <v>91.329999999999927</v>
      </c>
      <c r="I3" s="4">
        <f>MAX(D11:D34,D39:D56)</f>
        <v>82.65</v>
      </c>
      <c r="J3" s="4">
        <f>MIN(D11:D34,D39:D56)</f>
        <v>73.739999999999995</v>
      </c>
      <c r="K3" s="13"/>
      <c r="L3" s="4" t="s">
        <v>311</v>
      </c>
    </row>
    <row r="4" spans="1:12">
      <c r="A4" s="4" t="s">
        <v>104</v>
      </c>
      <c r="B4" s="5">
        <v>41109</v>
      </c>
      <c r="C4" s="6">
        <v>0.56416666666666659</v>
      </c>
    </row>
    <row r="5" spans="1:12">
      <c r="B5" s="5"/>
      <c r="C5" s="6"/>
    </row>
    <row r="6" spans="1:12">
      <c r="B6" s="5"/>
      <c r="C6" s="6"/>
    </row>
    <row r="7" spans="1:12">
      <c r="B7" s="5"/>
      <c r="C7" s="6"/>
    </row>
    <row r="8" spans="1:12">
      <c r="D8" s="4" t="s">
        <v>121</v>
      </c>
      <c r="E8" s="4" t="s">
        <v>108</v>
      </c>
      <c r="F8" s="4" t="s">
        <v>122</v>
      </c>
      <c r="G8" s="4" t="s">
        <v>123</v>
      </c>
      <c r="H8" s="4" t="s">
        <v>124</v>
      </c>
      <c r="I8" s="4" t="s">
        <v>125</v>
      </c>
    </row>
    <row r="9" spans="1:12">
      <c r="A9" s="4" t="s">
        <v>126</v>
      </c>
      <c r="B9" s="4" t="s">
        <v>127</v>
      </c>
      <c r="C9" s="4" t="s">
        <v>128</v>
      </c>
      <c r="D9" s="4" t="s">
        <v>129</v>
      </c>
      <c r="E9" s="4" t="s">
        <v>130</v>
      </c>
      <c r="F9" s="4" t="s">
        <v>131</v>
      </c>
      <c r="G9" s="4" t="s">
        <v>132</v>
      </c>
      <c r="H9" s="4" t="s">
        <v>124</v>
      </c>
      <c r="I9" s="4" t="s">
        <v>133</v>
      </c>
    </row>
    <row r="10" spans="1:12">
      <c r="A10" s="4" t="s">
        <v>134</v>
      </c>
      <c r="B10" s="4" t="s">
        <v>134</v>
      </c>
      <c r="C10" s="4" t="s">
        <v>135</v>
      </c>
      <c r="D10" s="4" t="s">
        <v>136</v>
      </c>
      <c r="E10" s="4" t="s">
        <v>136</v>
      </c>
      <c r="F10" s="4" t="s">
        <v>136</v>
      </c>
      <c r="G10" s="4" t="s">
        <v>136</v>
      </c>
      <c r="H10" s="4" t="s">
        <v>136</v>
      </c>
      <c r="I10" s="4" t="s">
        <v>136</v>
      </c>
    </row>
    <row r="11" spans="1:12">
      <c r="A11" s="5">
        <v>41109</v>
      </c>
      <c r="B11" s="6">
        <v>0.56438657407407411</v>
      </c>
      <c r="C11" s="4">
        <v>19</v>
      </c>
      <c r="D11" s="4">
        <v>82.65</v>
      </c>
      <c r="E11" s="4">
        <v>0.54700000000000004</v>
      </c>
      <c r="F11" s="4">
        <v>29.49</v>
      </c>
      <c r="G11" s="4">
        <v>2.7069999999999999</v>
      </c>
      <c r="H11" s="4">
        <v>8.27</v>
      </c>
      <c r="I11" s="4">
        <v>959.68</v>
      </c>
    </row>
    <row r="12" spans="1:12">
      <c r="A12" s="5">
        <v>41109</v>
      </c>
      <c r="B12" s="6">
        <v>0.56443287037037038</v>
      </c>
      <c r="C12" s="4">
        <v>23</v>
      </c>
      <c r="D12" s="4">
        <v>81.25</v>
      </c>
      <c r="E12" s="4">
        <v>1.272</v>
      </c>
      <c r="F12" s="4">
        <v>29.49</v>
      </c>
      <c r="G12" s="4">
        <v>2.7069999999999999</v>
      </c>
      <c r="H12" s="4">
        <v>8.27</v>
      </c>
      <c r="I12" s="4">
        <v>932.97</v>
      </c>
    </row>
    <row r="13" spans="1:12">
      <c r="A13" s="5">
        <v>41109</v>
      </c>
      <c r="B13" s="6">
        <v>0.56447916666666664</v>
      </c>
      <c r="C13" s="4">
        <v>27</v>
      </c>
      <c r="D13" s="4">
        <v>77.25</v>
      </c>
      <c r="E13" s="4">
        <v>2.8090000000000002</v>
      </c>
      <c r="F13" s="4">
        <v>29.49</v>
      </c>
      <c r="G13" s="4">
        <v>2.7330000000000001</v>
      </c>
      <c r="H13" s="4">
        <v>8.2200000000000006</v>
      </c>
      <c r="I13" s="4">
        <v>902.22</v>
      </c>
    </row>
    <row r="14" spans="1:12">
      <c r="A14" s="5">
        <v>41109</v>
      </c>
      <c r="B14" s="6">
        <v>0.56452546296296291</v>
      </c>
      <c r="C14" s="4">
        <v>31</v>
      </c>
      <c r="D14" s="4">
        <v>76.849999999999994</v>
      </c>
      <c r="E14" s="4">
        <v>2.431</v>
      </c>
      <c r="F14" s="4">
        <v>29.49</v>
      </c>
      <c r="G14" s="4">
        <v>2.7330000000000001</v>
      </c>
      <c r="H14" s="4">
        <v>8.17</v>
      </c>
      <c r="I14" s="4">
        <v>902.46</v>
      </c>
    </row>
    <row r="15" spans="1:12">
      <c r="A15" s="5">
        <v>41109</v>
      </c>
      <c r="B15" s="6">
        <v>0.56457175925925929</v>
      </c>
      <c r="C15" s="4">
        <v>35</v>
      </c>
      <c r="D15" s="4">
        <v>75.98</v>
      </c>
      <c r="E15" s="4">
        <v>4.7539999999999996</v>
      </c>
      <c r="F15" s="4">
        <v>29.49</v>
      </c>
      <c r="G15" s="4">
        <v>2.7330000000000001</v>
      </c>
      <c r="H15" s="4">
        <v>8.14</v>
      </c>
      <c r="I15" s="4">
        <v>891.44</v>
      </c>
    </row>
    <row r="16" spans="1:12">
      <c r="A16" s="5">
        <v>41109</v>
      </c>
      <c r="B16" s="6">
        <v>0.56461805555555555</v>
      </c>
      <c r="C16" s="4">
        <v>39</v>
      </c>
      <c r="D16" s="4">
        <v>75.489999999999995</v>
      </c>
      <c r="E16" s="4">
        <v>4.8289999999999997</v>
      </c>
      <c r="F16" s="4">
        <v>29.49</v>
      </c>
      <c r="G16" s="4">
        <v>2.7069999999999999</v>
      </c>
      <c r="H16" s="4">
        <v>8.1199999999999992</v>
      </c>
      <c r="I16" s="4">
        <v>885.2</v>
      </c>
    </row>
    <row r="17" spans="1:9">
      <c r="A17" s="5">
        <v>41109</v>
      </c>
      <c r="B17" s="6">
        <v>0.56466435185185182</v>
      </c>
      <c r="C17" s="4">
        <v>43</v>
      </c>
      <c r="D17" s="4">
        <v>74.44</v>
      </c>
      <c r="E17" s="4">
        <v>6.3129999999999997</v>
      </c>
      <c r="F17" s="4">
        <v>29.49</v>
      </c>
      <c r="G17" s="4">
        <v>2.7330000000000001</v>
      </c>
      <c r="H17" s="4">
        <v>8.07</v>
      </c>
      <c r="I17" s="4">
        <v>874.36</v>
      </c>
    </row>
    <row r="18" spans="1:9">
      <c r="A18" s="5">
        <v>41109</v>
      </c>
      <c r="B18" s="6">
        <v>0.5647106481481482</v>
      </c>
      <c r="C18" s="4">
        <v>47</v>
      </c>
      <c r="D18" s="4">
        <v>74.11</v>
      </c>
      <c r="E18" s="4">
        <v>6.11</v>
      </c>
      <c r="F18" s="4">
        <v>29.49</v>
      </c>
      <c r="G18" s="4">
        <v>2.7330000000000001</v>
      </c>
      <c r="H18" s="4">
        <v>8.0299999999999994</v>
      </c>
      <c r="I18" s="4">
        <v>871.34</v>
      </c>
    </row>
    <row r="19" spans="1:9">
      <c r="A19" s="5">
        <v>41109</v>
      </c>
      <c r="B19" s="6">
        <v>0.56475694444444446</v>
      </c>
      <c r="C19" s="4">
        <v>51</v>
      </c>
      <c r="D19" s="4">
        <v>73.98</v>
      </c>
      <c r="E19" s="4">
        <v>7.26</v>
      </c>
      <c r="F19" s="4">
        <v>29.49</v>
      </c>
      <c r="G19" s="4">
        <v>2.7330000000000001</v>
      </c>
      <c r="H19" s="4">
        <v>7.99</v>
      </c>
      <c r="I19" s="4">
        <v>869.5</v>
      </c>
    </row>
    <row r="20" spans="1:9">
      <c r="A20" s="5">
        <v>41109</v>
      </c>
      <c r="B20" s="6">
        <v>0.56479166666666669</v>
      </c>
      <c r="C20" s="4">
        <v>54</v>
      </c>
      <c r="D20" s="4">
        <v>73.86</v>
      </c>
      <c r="E20" s="4">
        <v>7.3</v>
      </c>
      <c r="F20" s="4">
        <v>29.49</v>
      </c>
      <c r="G20" s="4">
        <v>2.7069999999999999</v>
      </c>
      <c r="H20" s="4">
        <v>7.95</v>
      </c>
      <c r="I20" s="4">
        <v>868.35</v>
      </c>
    </row>
    <row r="21" spans="1:9">
      <c r="A21" s="5">
        <v>41109</v>
      </c>
      <c r="B21" s="6">
        <v>0.56483796296296296</v>
      </c>
      <c r="C21" s="4">
        <v>58</v>
      </c>
      <c r="D21" s="4">
        <v>73.849999999999994</v>
      </c>
      <c r="E21" s="4">
        <v>7.9059999999999997</v>
      </c>
      <c r="F21" s="4">
        <v>29.49</v>
      </c>
      <c r="G21" s="4">
        <v>2.7069999999999999</v>
      </c>
      <c r="H21" s="4">
        <v>7.94</v>
      </c>
      <c r="I21" s="4">
        <v>869.27</v>
      </c>
    </row>
    <row r="22" spans="1:9">
      <c r="A22" s="5">
        <v>41109</v>
      </c>
      <c r="B22" s="6">
        <v>0.56488425925925922</v>
      </c>
      <c r="C22" s="4">
        <v>62</v>
      </c>
      <c r="D22" s="4">
        <v>73.790000000000006</v>
      </c>
      <c r="E22" s="4">
        <v>8.2140000000000004</v>
      </c>
      <c r="F22" s="4">
        <v>29.49</v>
      </c>
      <c r="G22" s="4">
        <v>2.7330000000000001</v>
      </c>
      <c r="H22" s="4">
        <v>7.89</v>
      </c>
      <c r="I22" s="4">
        <v>874.13</v>
      </c>
    </row>
    <row r="23" spans="1:9">
      <c r="A23" s="5">
        <v>41109</v>
      </c>
      <c r="B23" s="6">
        <v>0.5649305555555556</v>
      </c>
      <c r="C23" s="4">
        <v>66</v>
      </c>
      <c r="D23" s="4">
        <v>73.77</v>
      </c>
      <c r="E23" s="4">
        <v>8.218</v>
      </c>
      <c r="F23" s="4">
        <v>29.49</v>
      </c>
      <c r="G23" s="4">
        <v>2.7330000000000001</v>
      </c>
      <c r="H23" s="4">
        <v>7.83</v>
      </c>
      <c r="I23" s="4">
        <v>873.2</v>
      </c>
    </row>
    <row r="24" spans="1:9">
      <c r="A24" s="5">
        <v>41109</v>
      </c>
      <c r="B24" s="6">
        <v>0.56497685185185187</v>
      </c>
      <c r="C24" s="4">
        <v>70</v>
      </c>
      <c r="D24" s="4">
        <v>73.77</v>
      </c>
      <c r="E24" s="4">
        <v>8.1180000000000003</v>
      </c>
      <c r="F24" s="4">
        <v>29.49</v>
      </c>
      <c r="G24" s="4">
        <v>2.7330000000000001</v>
      </c>
      <c r="H24" s="4">
        <v>7.79</v>
      </c>
      <c r="I24" s="4">
        <v>873.2</v>
      </c>
    </row>
    <row r="25" spans="1:9">
      <c r="A25" s="5">
        <v>41109</v>
      </c>
      <c r="B25" s="6">
        <v>0.56502314814814814</v>
      </c>
      <c r="C25" s="4">
        <v>74</v>
      </c>
      <c r="D25" s="4">
        <v>73.739999999999995</v>
      </c>
      <c r="E25" s="4">
        <v>8.0630000000000006</v>
      </c>
      <c r="F25" s="4">
        <v>29.49</v>
      </c>
      <c r="G25" s="4">
        <v>2.7330000000000001</v>
      </c>
      <c r="H25" s="4">
        <v>7.79</v>
      </c>
      <c r="I25" s="4">
        <v>870.65</v>
      </c>
    </row>
    <row r="26" spans="1:9">
      <c r="A26" s="5">
        <v>41109</v>
      </c>
      <c r="B26" s="6">
        <v>0.56506944444444451</v>
      </c>
      <c r="C26" s="4">
        <v>78</v>
      </c>
      <c r="D26" s="4">
        <v>73.75</v>
      </c>
      <c r="E26" s="4">
        <v>8.07</v>
      </c>
      <c r="F26" s="4">
        <v>29.49</v>
      </c>
      <c r="G26" s="4">
        <v>2.7330000000000001</v>
      </c>
      <c r="H26" s="4">
        <v>7.78</v>
      </c>
      <c r="I26" s="4">
        <v>870.66</v>
      </c>
    </row>
    <row r="27" spans="1:9">
      <c r="A27" s="5">
        <v>41109</v>
      </c>
      <c r="B27" s="6">
        <v>0.56511574074074067</v>
      </c>
      <c r="C27" s="4">
        <v>82</v>
      </c>
      <c r="D27" s="4">
        <v>73.86</v>
      </c>
      <c r="E27" s="4">
        <v>8.3550000000000004</v>
      </c>
      <c r="F27" s="4">
        <v>29.49</v>
      </c>
      <c r="G27" s="4">
        <v>2.7330000000000001</v>
      </c>
      <c r="H27" s="4">
        <v>7.78</v>
      </c>
      <c r="I27" s="4">
        <v>879.99</v>
      </c>
    </row>
    <row r="28" spans="1:9">
      <c r="A28" s="5">
        <v>41109</v>
      </c>
      <c r="B28" s="6">
        <v>0.56516203703703705</v>
      </c>
      <c r="C28" s="4">
        <v>86</v>
      </c>
      <c r="D28" s="4">
        <v>73.84</v>
      </c>
      <c r="E28" s="4">
        <v>8.3740000000000006</v>
      </c>
      <c r="F28" s="4">
        <v>29.49</v>
      </c>
      <c r="G28" s="4">
        <v>2.7330000000000001</v>
      </c>
      <c r="H28" s="4">
        <v>7.78</v>
      </c>
      <c r="I28" s="4">
        <v>875.53</v>
      </c>
    </row>
    <row r="29" spans="1:9">
      <c r="A29" s="5">
        <v>41109</v>
      </c>
      <c r="B29" s="6">
        <v>0.56520833333333331</v>
      </c>
      <c r="C29" s="4">
        <v>90</v>
      </c>
      <c r="D29" s="4">
        <v>73.84</v>
      </c>
      <c r="E29" s="4">
        <v>8.391</v>
      </c>
      <c r="F29" s="4">
        <v>29.49</v>
      </c>
      <c r="G29" s="4">
        <v>2.7330000000000001</v>
      </c>
      <c r="H29" s="4">
        <v>7.78</v>
      </c>
      <c r="I29" s="4">
        <v>874.83</v>
      </c>
    </row>
    <row r="30" spans="1:9">
      <c r="A30" s="5">
        <v>41109</v>
      </c>
      <c r="B30" s="6">
        <v>0.56525462962962958</v>
      </c>
      <c r="C30" s="4">
        <v>94</v>
      </c>
      <c r="D30" s="4">
        <v>73.86</v>
      </c>
      <c r="E30" s="4">
        <v>8.3719999999999999</v>
      </c>
      <c r="F30" s="4">
        <v>29.49</v>
      </c>
      <c r="G30" s="4">
        <v>2.7330000000000001</v>
      </c>
      <c r="H30" s="4">
        <v>7.77</v>
      </c>
      <c r="I30" s="4">
        <v>876.23</v>
      </c>
    </row>
    <row r="31" spans="1:9">
      <c r="A31" s="5">
        <v>41109</v>
      </c>
      <c r="B31" s="6">
        <v>0.56528935185185192</v>
      </c>
      <c r="C31" s="4">
        <v>97</v>
      </c>
      <c r="D31" s="4">
        <v>73.8</v>
      </c>
      <c r="E31" s="4">
        <v>8.0180000000000007</v>
      </c>
      <c r="F31" s="4">
        <v>29.49</v>
      </c>
      <c r="G31" s="4">
        <v>2.7330000000000001</v>
      </c>
      <c r="H31" s="4">
        <v>7.75</v>
      </c>
      <c r="I31" s="4">
        <v>877.4</v>
      </c>
    </row>
    <row r="32" spans="1:9">
      <c r="A32" s="5">
        <v>41109</v>
      </c>
      <c r="B32" s="6">
        <v>0.56533564814814818</v>
      </c>
      <c r="C32" s="4">
        <v>101</v>
      </c>
      <c r="D32" s="4">
        <v>73.81</v>
      </c>
      <c r="E32" s="4">
        <v>7.4980000000000002</v>
      </c>
      <c r="F32" s="4">
        <v>29.49</v>
      </c>
      <c r="G32" s="4">
        <v>2.7330000000000001</v>
      </c>
      <c r="H32" s="4">
        <v>7.79</v>
      </c>
      <c r="I32" s="4">
        <v>870.2</v>
      </c>
    </row>
    <row r="33" spans="1:9">
      <c r="A33" s="5">
        <v>41109</v>
      </c>
      <c r="B33" s="6">
        <v>0.56538194444444445</v>
      </c>
      <c r="C33" s="4">
        <v>105</v>
      </c>
      <c r="D33" s="4">
        <v>74.12</v>
      </c>
      <c r="E33" s="4">
        <v>2.0099999999999998</v>
      </c>
      <c r="F33" s="4">
        <v>29.49</v>
      </c>
      <c r="G33" s="4">
        <v>2.7330000000000001</v>
      </c>
      <c r="H33" s="4">
        <v>7.86</v>
      </c>
      <c r="I33" s="4">
        <v>915.81</v>
      </c>
    </row>
    <row r="34" spans="1:9">
      <c r="A34" s="5">
        <v>41109</v>
      </c>
      <c r="B34" s="6">
        <v>0.56542824074074072</v>
      </c>
      <c r="C34" s="4">
        <v>109</v>
      </c>
      <c r="D34" s="4">
        <v>79.78</v>
      </c>
      <c r="E34" s="4">
        <v>3.3000000000000002E-2</v>
      </c>
      <c r="F34" s="4">
        <v>29.49</v>
      </c>
      <c r="G34" s="4">
        <v>2.681</v>
      </c>
      <c r="H34" s="4">
        <v>8.06</v>
      </c>
      <c r="I34" s="4">
        <v>884.26</v>
      </c>
    </row>
    <row r="35" spans="1:9">
      <c r="A35" s="11">
        <v>41109</v>
      </c>
      <c r="B35" s="12">
        <v>0.56547453703703698</v>
      </c>
      <c r="C35" s="13">
        <v>113</v>
      </c>
      <c r="D35" s="13">
        <v>81.180000000000007</v>
      </c>
      <c r="E35" s="13">
        <v>0.188</v>
      </c>
      <c r="F35" s="13">
        <v>29.49</v>
      </c>
      <c r="G35" s="13">
        <v>2.7069999999999999</v>
      </c>
      <c r="H35" s="13">
        <v>8.16</v>
      </c>
      <c r="I35" s="13">
        <v>1.29</v>
      </c>
    </row>
    <row r="36" spans="1:9">
      <c r="A36" s="11">
        <v>41109</v>
      </c>
      <c r="B36" s="12">
        <v>0.56552083333333336</v>
      </c>
      <c r="C36" s="13">
        <v>117</v>
      </c>
      <c r="D36" s="13">
        <v>79.86</v>
      </c>
      <c r="E36" s="13">
        <v>0.16200000000000001</v>
      </c>
      <c r="F36" s="13">
        <v>29.49</v>
      </c>
      <c r="G36" s="13">
        <v>2.7069999999999999</v>
      </c>
      <c r="H36" s="13">
        <v>8.18</v>
      </c>
      <c r="I36" s="13">
        <v>1.29</v>
      </c>
    </row>
    <row r="37" spans="1:9">
      <c r="A37" s="11">
        <v>41109</v>
      </c>
      <c r="B37" s="12">
        <v>0.56556712962962963</v>
      </c>
      <c r="C37" s="13">
        <v>121</v>
      </c>
      <c r="D37" s="13">
        <v>78.75</v>
      </c>
      <c r="E37" s="13">
        <v>8.5999999999999993E-2</v>
      </c>
      <c r="F37" s="13">
        <v>29.49</v>
      </c>
      <c r="G37" s="13">
        <v>2.7330000000000001</v>
      </c>
      <c r="H37" s="13">
        <v>8.19</v>
      </c>
      <c r="I37" s="13">
        <v>1.29</v>
      </c>
    </row>
    <row r="38" spans="1:9">
      <c r="A38" s="11">
        <v>41109</v>
      </c>
      <c r="B38" s="12">
        <v>0.56561342592592589</v>
      </c>
      <c r="C38" s="13">
        <v>125</v>
      </c>
      <c r="D38" s="13">
        <v>77.819999999999993</v>
      </c>
      <c r="E38" s="13">
        <v>2.4E-2</v>
      </c>
      <c r="F38" s="13">
        <v>29.49</v>
      </c>
      <c r="G38" s="13">
        <v>2.7330000000000001</v>
      </c>
      <c r="H38" s="13">
        <v>8.1999999999999993</v>
      </c>
      <c r="I38" s="13">
        <v>1.29</v>
      </c>
    </row>
    <row r="39" spans="1:9">
      <c r="A39" s="5">
        <v>41109</v>
      </c>
      <c r="B39" s="6">
        <v>0.56637731481481479</v>
      </c>
      <c r="C39" s="4">
        <v>191</v>
      </c>
      <c r="D39" s="4">
        <v>77.790000000000006</v>
      </c>
      <c r="E39" s="4">
        <v>0.17399999999999999</v>
      </c>
      <c r="F39" s="4">
        <v>29.49</v>
      </c>
      <c r="G39" s="4">
        <v>2.7330000000000001</v>
      </c>
      <c r="H39" s="4">
        <v>8.3000000000000007</v>
      </c>
      <c r="I39" s="4">
        <v>956.37</v>
      </c>
    </row>
    <row r="40" spans="1:9">
      <c r="A40" s="5">
        <v>41109</v>
      </c>
      <c r="B40" s="6">
        <v>0.56642361111111106</v>
      </c>
      <c r="C40" s="4">
        <v>195</v>
      </c>
      <c r="D40" s="4">
        <v>81.72</v>
      </c>
      <c r="E40" s="4">
        <v>0.33300000000000002</v>
      </c>
      <c r="F40" s="4">
        <v>29.49</v>
      </c>
      <c r="G40" s="4">
        <v>2.7330000000000001</v>
      </c>
      <c r="H40" s="4">
        <v>8.2899999999999991</v>
      </c>
      <c r="I40" s="4">
        <v>955.26</v>
      </c>
    </row>
    <row r="41" spans="1:9">
      <c r="A41" s="5">
        <v>41109</v>
      </c>
      <c r="B41" s="6">
        <v>0.5664583333333334</v>
      </c>
      <c r="C41" s="4">
        <v>198</v>
      </c>
      <c r="D41" s="4">
        <v>81.569999999999993</v>
      </c>
      <c r="E41" s="4">
        <v>0.4</v>
      </c>
      <c r="F41" s="4">
        <v>29.49</v>
      </c>
      <c r="G41" s="4">
        <v>2.7069999999999999</v>
      </c>
      <c r="H41" s="4">
        <v>8.2899999999999991</v>
      </c>
      <c r="I41" s="4">
        <v>953.04</v>
      </c>
    </row>
    <row r="42" spans="1:9">
      <c r="A42" s="5">
        <v>41109</v>
      </c>
      <c r="B42" s="6">
        <v>0.56650462962962966</v>
      </c>
      <c r="C42" s="4">
        <v>202</v>
      </c>
      <c r="D42" s="4">
        <v>79.77</v>
      </c>
      <c r="E42" s="4">
        <v>2.774</v>
      </c>
      <c r="F42" s="4">
        <v>29.49</v>
      </c>
      <c r="G42" s="4">
        <v>2.7330000000000001</v>
      </c>
      <c r="H42" s="4">
        <v>8.26</v>
      </c>
      <c r="I42" s="4">
        <v>909.75</v>
      </c>
    </row>
    <row r="43" spans="1:9">
      <c r="A43" s="5">
        <v>41109</v>
      </c>
      <c r="B43" s="6">
        <v>0.56655092592592593</v>
      </c>
      <c r="C43" s="4">
        <v>206</v>
      </c>
      <c r="D43" s="4">
        <v>75.13</v>
      </c>
      <c r="E43" s="4">
        <v>7.0140000000000002</v>
      </c>
      <c r="F43" s="4">
        <v>29.49</v>
      </c>
      <c r="G43" s="4">
        <v>2.681</v>
      </c>
      <c r="H43" s="4">
        <v>8.17</v>
      </c>
      <c r="I43" s="4">
        <v>878.6</v>
      </c>
    </row>
    <row r="44" spans="1:9">
      <c r="A44" s="5">
        <v>41109</v>
      </c>
      <c r="B44" s="6">
        <v>0.5665972222222222</v>
      </c>
      <c r="C44" s="4">
        <v>210</v>
      </c>
      <c r="D44" s="4">
        <v>74.39</v>
      </c>
      <c r="E44" s="4">
        <v>7.0830000000000002</v>
      </c>
      <c r="F44" s="4">
        <v>29.49</v>
      </c>
      <c r="G44" s="4">
        <v>2.7069999999999999</v>
      </c>
      <c r="H44" s="4">
        <v>8.11</v>
      </c>
      <c r="I44" s="4">
        <v>873.69</v>
      </c>
    </row>
    <row r="45" spans="1:9">
      <c r="A45" s="5">
        <v>41109</v>
      </c>
      <c r="B45" s="6">
        <v>0.56664351851851846</v>
      </c>
      <c r="C45" s="4">
        <v>214</v>
      </c>
      <c r="D45" s="4">
        <v>74.25</v>
      </c>
      <c r="E45" s="4">
        <v>7.0670000000000002</v>
      </c>
      <c r="F45" s="4">
        <v>29.49</v>
      </c>
      <c r="G45" s="4">
        <v>2.7069999999999999</v>
      </c>
      <c r="H45" s="4">
        <v>8.0399999999999991</v>
      </c>
      <c r="I45" s="4">
        <v>873.93</v>
      </c>
    </row>
    <row r="46" spans="1:9">
      <c r="A46" s="5">
        <v>41109</v>
      </c>
      <c r="B46" s="6">
        <v>0.56668981481481484</v>
      </c>
      <c r="C46" s="4">
        <v>218</v>
      </c>
      <c r="D46" s="4">
        <v>74.23</v>
      </c>
      <c r="E46" s="4">
        <v>7.0730000000000004</v>
      </c>
      <c r="F46" s="4">
        <v>29.49</v>
      </c>
      <c r="G46" s="4">
        <v>2.7069999999999999</v>
      </c>
      <c r="H46" s="4">
        <v>8</v>
      </c>
      <c r="I46" s="4">
        <v>876.26</v>
      </c>
    </row>
    <row r="47" spans="1:9">
      <c r="A47" s="5">
        <v>41109</v>
      </c>
      <c r="B47" s="6">
        <v>0.56673611111111111</v>
      </c>
      <c r="C47" s="4">
        <v>222</v>
      </c>
      <c r="D47" s="4">
        <v>74.260000000000005</v>
      </c>
      <c r="E47" s="4">
        <v>7.0789999999999997</v>
      </c>
      <c r="F47" s="4">
        <v>29.49</v>
      </c>
      <c r="G47" s="4">
        <v>2.681</v>
      </c>
      <c r="H47" s="4">
        <v>7.96</v>
      </c>
      <c r="I47" s="4">
        <v>871.15</v>
      </c>
    </row>
    <row r="48" spans="1:9">
      <c r="A48" s="5">
        <v>41109</v>
      </c>
      <c r="B48" s="6">
        <v>0.56678240740740737</v>
      </c>
      <c r="C48" s="4">
        <v>226</v>
      </c>
      <c r="D48" s="4">
        <v>74.08</v>
      </c>
      <c r="E48" s="4">
        <v>6.9180000000000001</v>
      </c>
      <c r="F48" s="4">
        <v>29.49</v>
      </c>
      <c r="G48" s="4">
        <v>2.681</v>
      </c>
      <c r="H48" s="4">
        <v>7.94</v>
      </c>
      <c r="I48" s="4">
        <v>871.15</v>
      </c>
    </row>
    <row r="49" spans="1:9">
      <c r="A49" s="5">
        <v>41109</v>
      </c>
      <c r="B49" s="6">
        <v>0.56682870370370375</v>
      </c>
      <c r="C49" s="4">
        <v>230</v>
      </c>
      <c r="D49" s="4">
        <v>74.14</v>
      </c>
      <c r="E49" s="4">
        <v>6.2969999999999997</v>
      </c>
      <c r="F49" s="4">
        <v>29.49</v>
      </c>
      <c r="G49" s="4">
        <v>2.7069999999999999</v>
      </c>
      <c r="H49" s="4">
        <v>7.94</v>
      </c>
      <c r="I49" s="4">
        <v>871.84</v>
      </c>
    </row>
    <row r="50" spans="1:9">
      <c r="A50" s="5">
        <v>41109</v>
      </c>
      <c r="B50" s="6">
        <v>0.56687500000000002</v>
      </c>
      <c r="C50" s="4">
        <v>234</v>
      </c>
      <c r="D50" s="4">
        <v>74.13</v>
      </c>
      <c r="E50" s="4">
        <v>5.718</v>
      </c>
      <c r="F50" s="4">
        <v>29.49</v>
      </c>
      <c r="G50" s="4">
        <v>2.7069999999999999</v>
      </c>
      <c r="H50" s="4">
        <v>7.94</v>
      </c>
      <c r="I50" s="4">
        <v>873</v>
      </c>
    </row>
    <row r="51" spans="1:9">
      <c r="A51" s="5">
        <v>41109</v>
      </c>
      <c r="B51" s="6">
        <v>0.56690972222222225</v>
      </c>
      <c r="C51" s="4">
        <v>237</v>
      </c>
      <c r="D51" s="4">
        <v>75.25</v>
      </c>
      <c r="E51" s="4">
        <v>4.383</v>
      </c>
      <c r="F51" s="4">
        <v>29.49</v>
      </c>
      <c r="G51" s="4">
        <v>2.681</v>
      </c>
      <c r="H51" s="4">
        <v>7.97</v>
      </c>
      <c r="I51" s="4">
        <v>889.79</v>
      </c>
    </row>
    <row r="52" spans="1:9">
      <c r="A52" s="5">
        <v>41109</v>
      </c>
      <c r="B52" s="6">
        <v>0.56695601851851851</v>
      </c>
      <c r="C52" s="4">
        <v>241</v>
      </c>
      <c r="D52" s="4">
        <v>75.5</v>
      </c>
      <c r="E52" s="4">
        <v>2.758</v>
      </c>
      <c r="F52" s="4">
        <v>29.49</v>
      </c>
      <c r="G52" s="4">
        <v>2.7069999999999999</v>
      </c>
      <c r="H52" s="4">
        <v>8.01</v>
      </c>
      <c r="I52" s="4">
        <v>902.76</v>
      </c>
    </row>
    <row r="53" spans="1:9">
      <c r="A53" s="5">
        <v>41109</v>
      </c>
      <c r="B53" s="6">
        <v>0.56700231481481478</v>
      </c>
      <c r="C53" s="4">
        <v>245</v>
      </c>
      <c r="D53" s="4">
        <v>76.430000000000007</v>
      </c>
      <c r="E53" s="4">
        <v>2.8029999999999999</v>
      </c>
      <c r="F53" s="4">
        <v>29.49</v>
      </c>
      <c r="G53" s="4">
        <v>2.681</v>
      </c>
      <c r="H53" s="4">
        <v>8.0500000000000007</v>
      </c>
      <c r="I53" s="4">
        <v>907.75</v>
      </c>
    </row>
    <row r="54" spans="1:9">
      <c r="A54" s="5">
        <v>41109</v>
      </c>
      <c r="B54" s="6">
        <v>0.56704861111111116</v>
      </c>
      <c r="C54" s="4">
        <v>249</v>
      </c>
      <c r="D54" s="4">
        <v>77.290000000000006</v>
      </c>
      <c r="E54" s="4">
        <v>0.98699999999999999</v>
      </c>
      <c r="F54" s="4">
        <v>29.49</v>
      </c>
      <c r="G54" s="4">
        <v>2.7069999999999999</v>
      </c>
      <c r="H54" s="4">
        <v>8.1</v>
      </c>
      <c r="I54" s="4">
        <v>930.11</v>
      </c>
    </row>
    <row r="55" spans="1:9">
      <c r="A55" s="5">
        <v>41109</v>
      </c>
      <c r="B55" s="6">
        <v>0.56709490740740742</v>
      </c>
      <c r="C55" s="4">
        <v>253</v>
      </c>
      <c r="D55" s="4">
        <v>78.989999999999995</v>
      </c>
      <c r="E55" s="4">
        <v>1.0409999999999999</v>
      </c>
      <c r="F55" s="4">
        <v>29.49</v>
      </c>
      <c r="G55" s="4">
        <v>2.7069999999999999</v>
      </c>
      <c r="H55" s="4">
        <v>8.15</v>
      </c>
      <c r="I55" s="4">
        <v>931.96</v>
      </c>
    </row>
    <row r="56" spans="1:9">
      <c r="A56" s="5">
        <v>41109</v>
      </c>
      <c r="B56" s="6">
        <v>0.56714120370370369</v>
      </c>
      <c r="C56" s="4">
        <v>257</v>
      </c>
      <c r="D56" s="4">
        <v>79.33</v>
      </c>
      <c r="E56" s="4">
        <v>0.29699999999999999</v>
      </c>
      <c r="F56" s="4">
        <v>29.49</v>
      </c>
      <c r="G56" s="4">
        <v>2.681</v>
      </c>
      <c r="H56" s="4">
        <v>8.18</v>
      </c>
      <c r="I56" s="4">
        <v>942.66</v>
      </c>
    </row>
  </sheetData>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dimension ref="A1:L34"/>
  <sheetViews>
    <sheetView topLeftCell="A4" zoomScale="80" zoomScaleNormal="80" workbookViewId="0">
      <selection activeCell="D2" sqref="D2:L3"/>
    </sheetView>
  </sheetViews>
  <sheetFormatPr defaultRowHeight="15"/>
  <cols>
    <col min="1" max="1" width="15.5703125" style="4" bestFit="1" customWidth="1"/>
    <col min="2" max="2" width="11" style="4" customWidth="1"/>
    <col min="3" max="3" width="9.5703125" style="4" bestFit="1" customWidth="1"/>
    <col min="4" max="4" width="12.5703125" style="4" bestFit="1" customWidth="1"/>
    <col min="5" max="7" width="11.7109375" style="4" bestFit="1" customWidth="1"/>
    <col min="8" max="8" width="20.5703125" style="4" customWidth="1"/>
    <col min="9" max="9" width="12.42578125" style="4" customWidth="1"/>
    <col min="10" max="10" width="13.28515625" style="4" customWidth="1"/>
    <col min="11" max="11" width="17" style="4" customWidth="1"/>
    <col min="12" max="16384" width="9.140625" style="4"/>
  </cols>
  <sheetData>
    <row r="1" spans="1:12">
      <c r="A1" s="4" t="s">
        <v>101</v>
      </c>
      <c r="C1" s="4" t="s">
        <v>193</v>
      </c>
    </row>
    <row r="2" spans="1:12" ht="36" customHeight="1">
      <c r="D2" s="9" t="s">
        <v>237</v>
      </c>
      <c r="E2" s="9" t="s">
        <v>236</v>
      </c>
      <c r="F2" s="9" t="s">
        <v>228</v>
      </c>
      <c r="G2" s="9" t="s">
        <v>229</v>
      </c>
      <c r="H2" s="9" t="s">
        <v>230</v>
      </c>
      <c r="I2" s="9" t="s">
        <v>242</v>
      </c>
      <c r="J2" s="9" t="s">
        <v>243</v>
      </c>
      <c r="K2" s="9" t="s">
        <v>231</v>
      </c>
      <c r="L2" s="9" t="s">
        <v>232</v>
      </c>
    </row>
    <row r="3" spans="1:12">
      <c r="A3" s="4" t="s">
        <v>103</v>
      </c>
      <c r="B3" s="5">
        <v>41109</v>
      </c>
      <c r="C3" s="6">
        <v>0.57072916666666662</v>
      </c>
      <c r="D3" s="5">
        <v>41109</v>
      </c>
      <c r="E3" s="6">
        <f>C3</f>
        <v>0.57072916666666662</v>
      </c>
      <c r="F3" s="4">
        <f>MAX(D15:D32)-MIN(D15:D32)</f>
        <v>4.3299999999999983</v>
      </c>
      <c r="G3" s="4">
        <f>MAX(E15:E32)-MIN(E15:E32)</f>
        <v>5.4479999999999995</v>
      </c>
      <c r="H3" s="4">
        <f>MAX(I15:I32)-MIN(I15:I32)</f>
        <v>64.189999999999941</v>
      </c>
      <c r="I3" s="4">
        <f>MAX(D15:D32)</f>
        <v>78.81</v>
      </c>
      <c r="J3" s="4">
        <f>MIN(D15:D32)</f>
        <v>74.48</v>
      </c>
      <c r="K3" s="13"/>
      <c r="L3" s="4" t="s">
        <v>311</v>
      </c>
    </row>
    <row r="4" spans="1:12">
      <c r="A4" s="4" t="s">
        <v>104</v>
      </c>
      <c r="B4" s="5">
        <v>41109</v>
      </c>
      <c r="C4" s="6">
        <v>0.57072916666666662</v>
      </c>
    </row>
    <row r="5" spans="1:12">
      <c r="B5" s="5"/>
      <c r="C5" s="6"/>
    </row>
    <row r="6" spans="1:12">
      <c r="B6" s="5"/>
      <c r="C6" s="6"/>
    </row>
    <row r="7" spans="1:12">
      <c r="B7" s="5"/>
      <c r="C7" s="6"/>
    </row>
    <row r="8" spans="1:12">
      <c r="D8" s="4" t="s">
        <v>121</v>
      </c>
      <c r="E8" s="4" t="s">
        <v>108</v>
      </c>
      <c r="F8" s="4" t="s">
        <v>122</v>
      </c>
      <c r="G8" s="4" t="s">
        <v>123</v>
      </c>
      <c r="H8" s="4" t="s">
        <v>124</v>
      </c>
      <c r="I8" s="4" t="s">
        <v>125</v>
      </c>
    </row>
    <row r="9" spans="1:12">
      <c r="A9" s="4" t="s">
        <v>126</v>
      </c>
      <c r="B9" s="4" t="s">
        <v>127</v>
      </c>
      <c r="C9" s="4" t="s">
        <v>128</v>
      </c>
      <c r="D9" s="4" t="s">
        <v>129</v>
      </c>
      <c r="E9" s="4" t="s">
        <v>130</v>
      </c>
      <c r="F9" s="4" t="s">
        <v>131</v>
      </c>
      <c r="G9" s="4" t="s">
        <v>132</v>
      </c>
      <c r="H9" s="4" t="s">
        <v>124</v>
      </c>
      <c r="I9" s="4" t="s">
        <v>133</v>
      </c>
    </row>
    <row r="10" spans="1:12">
      <c r="A10" s="4" t="s">
        <v>134</v>
      </c>
      <c r="B10" s="4" t="s">
        <v>134</v>
      </c>
      <c r="C10" s="4" t="s">
        <v>135</v>
      </c>
      <c r="D10" s="4" t="s">
        <v>136</v>
      </c>
      <c r="E10" s="4" t="s">
        <v>136</v>
      </c>
      <c r="F10" s="4" t="s">
        <v>136</v>
      </c>
      <c r="G10" s="4" t="s">
        <v>136</v>
      </c>
      <c r="H10" s="4" t="s">
        <v>136</v>
      </c>
      <c r="I10" s="4" t="s">
        <v>136</v>
      </c>
    </row>
    <row r="11" spans="1:12">
      <c r="A11" s="11">
        <v>41109</v>
      </c>
      <c r="B11" s="12">
        <v>0.57118055555555558</v>
      </c>
      <c r="C11" s="13">
        <v>39</v>
      </c>
      <c r="D11" s="13">
        <v>76.430000000000007</v>
      </c>
      <c r="E11" s="13">
        <v>-0.22600000000000001</v>
      </c>
      <c r="F11" s="13">
        <v>29.49</v>
      </c>
      <c r="G11" s="13">
        <v>2.7069999999999999</v>
      </c>
      <c r="H11" s="13">
        <v>8.42</v>
      </c>
      <c r="I11" s="13">
        <v>1.29</v>
      </c>
    </row>
    <row r="12" spans="1:12">
      <c r="A12" s="11">
        <v>41109</v>
      </c>
      <c r="B12" s="12">
        <v>0.57122685185185185</v>
      </c>
      <c r="C12" s="13">
        <v>43</v>
      </c>
      <c r="D12" s="13">
        <v>76.569999999999993</v>
      </c>
      <c r="E12" s="13">
        <v>-0.222</v>
      </c>
      <c r="F12" s="13">
        <v>29.49</v>
      </c>
      <c r="G12" s="13">
        <v>2.7330000000000001</v>
      </c>
      <c r="H12" s="13">
        <v>8.41</v>
      </c>
      <c r="I12" s="13">
        <v>1.29</v>
      </c>
    </row>
    <row r="13" spans="1:12">
      <c r="A13" s="11">
        <v>41109</v>
      </c>
      <c r="B13" s="12">
        <v>0.57127314814814811</v>
      </c>
      <c r="C13" s="13">
        <v>47</v>
      </c>
      <c r="D13" s="13">
        <v>77</v>
      </c>
      <c r="E13" s="13">
        <v>-0.218</v>
      </c>
      <c r="F13" s="13">
        <v>29.49</v>
      </c>
      <c r="G13" s="13">
        <v>2.681</v>
      </c>
      <c r="H13" s="13">
        <v>8.39</v>
      </c>
      <c r="I13" s="13">
        <v>1.29</v>
      </c>
    </row>
    <row r="14" spans="1:12">
      <c r="A14" s="11">
        <v>41109</v>
      </c>
      <c r="B14" s="12">
        <v>0.57131944444444438</v>
      </c>
      <c r="C14" s="13">
        <v>51</v>
      </c>
      <c r="D14" s="13">
        <v>74.19</v>
      </c>
      <c r="E14" s="13">
        <v>-0.247</v>
      </c>
      <c r="F14" s="13">
        <v>29.49</v>
      </c>
      <c r="G14" s="13">
        <v>2.681</v>
      </c>
      <c r="H14" s="13">
        <v>8.1999999999999993</v>
      </c>
      <c r="I14" s="13">
        <v>1.29</v>
      </c>
    </row>
    <row r="15" spans="1:12">
      <c r="A15" s="5">
        <v>41109</v>
      </c>
      <c r="B15" s="6">
        <v>0.57136574074074076</v>
      </c>
      <c r="C15" s="4">
        <v>55</v>
      </c>
      <c r="D15" s="4">
        <v>74.97</v>
      </c>
      <c r="E15" s="4">
        <v>0.45700000000000002</v>
      </c>
      <c r="F15" s="4">
        <v>29.49</v>
      </c>
      <c r="G15" s="4">
        <v>2.7069999999999999</v>
      </c>
      <c r="H15" s="4">
        <v>8.42</v>
      </c>
      <c r="I15" s="4">
        <v>937.06</v>
      </c>
    </row>
    <row r="16" spans="1:12">
      <c r="A16" s="5">
        <v>41109</v>
      </c>
      <c r="B16" s="6">
        <v>0.57140046296296299</v>
      </c>
      <c r="C16" s="4">
        <v>58</v>
      </c>
      <c r="D16" s="4">
        <v>78.72</v>
      </c>
      <c r="E16" s="4">
        <v>0.26700000000000002</v>
      </c>
      <c r="F16" s="4">
        <v>29.49</v>
      </c>
      <c r="G16" s="4">
        <v>2.7069999999999999</v>
      </c>
      <c r="H16" s="4">
        <v>8.34</v>
      </c>
      <c r="I16" s="4">
        <v>938.4</v>
      </c>
    </row>
    <row r="17" spans="1:9">
      <c r="A17" s="5">
        <v>41109</v>
      </c>
      <c r="B17" s="6">
        <v>0.57144675925925925</v>
      </c>
      <c r="C17" s="4">
        <v>62</v>
      </c>
      <c r="D17" s="4">
        <v>78.72</v>
      </c>
      <c r="E17" s="4">
        <v>0.34200000000000003</v>
      </c>
      <c r="F17" s="4">
        <v>29.49</v>
      </c>
      <c r="G17" s="4">
        <v>2.7069999999999999</v>
      </c>
      <c r="H17" s="4">
        <v>8.32</v>
      </c>
      <c r="I17" s="4">
        <v>937.59</v>
      </c>
    </row>
    <row r="18" spans="1:9">
      <c r="A18" s="5">
        <v>41109</v>
      </c>
      <c r="B18" s="6">
        <v>0.57149305555555563</v>
      </c>
      <c r="C18" s="4">
        <v>66</v>
      </c>
      <c r="D18" s="4">
        <v>78.81</v>
      </c>
      <c r="E18" s="4">
        <v>0.38</v>
      </c>
      <c r="F18" s="4">
        <v>29.49</v>
      </c>
      <c r="G18" s="4">
        <v>2.7069999999999999</v>
      </c>
      <c r="H18" s="4">
        <v>8.31</v>
      </c>
      <c r="I18" s="4">
        <v>938.13</v>
      </c>
    </row>
    <row r="19" spans="1:9">
      <c r="A19" s="5">
        <v>41109</v>
      </c>
      <c r="B19" s="6">
        <v>0.57153935185185178</v>
      </c>
      <c r="C19" s="4">
        <v>70</v>
      </c>
      <c r="D19" s="4">
        <v>77.98</v>
      </c>
      <c r="E19" s="4">
        <v>1.948</v>
      </c>
      <c r="F19" s="4">
        <v>29.49</v>
      </c>
      <c r="G19" s="4">
        <v>2.7069999999999999</v>
      </c>
      <c r="H19" s="4">
        <v>8.2799999999999994</v>
      </c>
      <c r="I19" s="4">
        <v>927.27</v>
      </c>
    </row>
    <row r="20" spans="1:9">
      <c r="A20" s="5">
        <v>41109</v>
      </c>
      <c r="B20" s="6">
        <v>0.57158564814814816</v>
      </c>
      <c r="C20" s="4">
        <v>74</v>
      </c>
      <c r="D20" s="4">
        <v>77.77</v>
      </c>
      <c r="E20" s="4">
        <v>1.9330000000000001</v>
      </c>
      <c r="F20" s="4">
        <v>29.49</v>
      </c>
      <c r="G20" s="4">
        <v>2.7069999999999999</v>
      </c>
      <c r="H20" s="4">
        <v>8.27</v>
      </c>
      <c r="I20" s="4">
        <v>927.53</v>
      </c>
    </row>
    <row r="21" spans="1:9">
      <c r="A21" s="5">
        <v>41109</v>
      </c>
      <c r="B21" s="6">
        <v>0.57163194444444443</v>
      </c>
      <c r="C21" s="4">
        <v>78</v>
      </c>
      <c r="D21" s="4">
        <v>77.64</v>
      </c>
      <c r="E21" s="4">
        <v>2.8370000000000002</v>
      </c>
      <c r="F21" s="4">
        <v>29.49</v>
      </c>
      <c r="G21" s="4">
        <v>2.7069999999999999</v>
      </c>
      <c r="H21" s="4">
        <v>8.26</v>
      </c>
      <c r="I21" s="4">
        <v>927.01</v>
      </c>
    </row>
    <row r="22" spans="1:9">
      <c r="A22" s="5">
        <v>41109</v>
      </c>
      <c r="B22" s="6">
        <v>0.5716782407407407</v>
      </c>
      <c r="C22" s="4">
        <v>82</v>
      </c>
      <c r="D22" s="4">
        <v>77.05</v>
      </c>
      <c r="E22" s="4">
        <v>3.8260000000000001</v>
      </c>
      <c r="F22" s="4">
        <v>29.49</v>
      </c>
      <c r="G22" s="4">
        <v>2.7069999999999999</v>
      </c>
      <c r="H22" s="4">
        <v>8.24</v>
      </c>
      <c r="I22" s="4">
        <v>903.8</v>
      </c>
    </row>
    <row r="23" spans="1:9">
      <c r="A23" s="5">
        <v>41109</v>
      </c>
      <c r="B23" s="6">
        <v>0.57172453703703707</v>
      </c>
      <c r="C23" s="4">
        <v>86</v>
      </c>
      <c r="D23" s="4">
        <v>76.260000000000005</v>
      </c>
      <c r="E23" s="4">
        <v>4.0369999999999999</v>
      </c>
      <c r="F23" s="4">
        <v>29.49</v>
      </c>
      <c r="G23" s="4">
        <v>2.7069999999999999</v>
      </c>
      <c r="H23" s="4">
        <v>8.2100000000000009</v>
      </c>
      <c r="I23" s="4">
        <v>904.79</v>
      </c>
    </row>
    <row r="24" spans="1:9">
      <c r="A24" s="5">
        <v>41109</v>
      </c>
      <c r="B24" s="6">
        <v>0.57177083333333334</v>
      </c>
      <c r="C24" s="4">
        <v>90</v>
      </c>
      <c r="D24" s="4">
        <v>75.28</v>
      </c>
      <c r="E24" s="4">
        <v>5.5010000000000003</v>
      </c>
      <c r="F24" s="4">
        <v>29.49</v>
      </c>
      <c r="G24" s="4">
        <v>2.7330000000000001</v>
      </c>
      <c r="H24" s="4">
        <v>8.16</v>
      </c>
      <c r="I24" s="4">
        <v>880.53</v>
      </c>
    </row>
    <row r="25" spans="1:9">
      <c r="A25" s="5">
        <v>41109</v>
      </c>
      <c r="B25" s="6">
        <v>0.57181712962962961</v>
      </c>
      <c r="C25" s="4">
        <v>94</v>
      </c>
      <c r="D25" s="4">
        <v>74.63</v>
      </c>
      <c r="E25" s="4">
        <v>5.6239999999999997</v>
      </c>
      <c r="F25" s="4">
        <v>29.49</v>
      </c>
      <c r="G25" s="4">
        <v>2.7069999999999999</v>
      </c>
      <c r="H25" s="4">
        <v>8.1300000000000008</v>
      </c>
      <c r="I25" s="4">
        <v>877.94</v>
      </c>
    </row>
    <row r="26" spans="1:9">
      <c r="A26" s="5">
        <v>41109</v>
      </c>
      <c r="B26" s="6">
        <v>0.57186342592592598</v>
      </c>
      <c r="C26" s="4">
        <v>98</v>
      </c>
      <c r="D26" s="4">
        <v>74.61</v>
      </c>
      <c r="E26" s="4">
        <v>5.6829999999999998</v>
      </c>
      <c r="F26" s="4">
        <v>29.49</v>
      </c>
      <c r="G26" s="4">
        <v>2.7069999999999999</v>
      </c>
      <c r="H26" s="4">
        <v>8.09</v>
      </c>
      <c r="I26" s="4">
        <v>878.41</v>
      </c>
    </row>
    <row r="27" spans="1:9">
      <c r="A27" s="5">
        <v>41109</v>
      </c>
      <c r="B27" s="6">
        <v>0.5718981481481481</v>
      </c>
      <c r="C27" s="4">
        <v>101</v>
      </c>
      <c r="D27" s="4">
        <v>74.64</v>
      </c>
      <c r="E27" s="4">
        <v>5.6779999999999999</v>
      </c>
      <c r="F27" s="4">
        <v>29.49</v>
      </c>
      <c r="G27" s="4">
        <v>2.7069999999999999</v>
      </c>
      <c r="H27" s="4">
        <v>8.06</v>
      </c>
      <c r="I27" s="4">
        <v>876.77</v>
      </c>
    </row>
    <row r="28" spans="1:9">
      <c r="A28" s="5">
        <v>41109</v>
      </c>
      <c r="B28" s="6">
        <v>0.57194444444444448</v>
      </c>
      <c r="C28" s="4">
        <v>105</v>
      </c>
      <c r="D28" s="4">
        <v>74.63</v>
      </c>
      <c r="E28" s="4">
        <v>5.6749999999999998</v>
      </c>
      <c r="F28" s="4">
        <v>29.49</v>
      </c>
      <c r="G28" s="4">
        <v>2.7069999999999999</v>
      </c>
      <c r="H28" s="4">
        <v>8.0399999999999991</v>
      </c>
      <c r="I28" s="4">
        <v>877.24</v>
      </c>
    </row>
    <row r="29" spans="1:9">
      <c r="A29" s="5">
        <v>41109</v>
      </c>
      <c r="B29" s="6">
        <v>0.57199074074074074</v>
      </c>
      <c r="C29" s="4">
        <v>109</v>
      </c>
      <c r="D29" s="4">
        <v>74.62</v>
      </c>
      <c r="E29" s="4">
        <v>5.6870000000000003</v>
      </c>
      <c r="F29" s="4">
        <v>29.49</v>
      </c>
      <c r="G29" s="4">
        <v>2.7069999999999999</v>
      </c>
      <c r="H29" s="4">
        <v>7.89</v>
      </c>
      <c r="I29" s="4">
        <v>874.21</v>
      </c>
    </row>
    <row r="30" spans="1:9">
      <c r="A30" s="5">
        <v>41109</v>
      </c>
      <c r="B30" s="6">
        <v>0.57203703703703701</v>
      </c>
      <c r="C30" s="4">
        <v>113</v>
      </c>
      <c r="D30" s="4">
        <v>74.510000000000005</v>
      </c>
      <c r="E30" s="4">
        <v>5.7149999999999999</v>
      </c>
      <c r="F30" s="4">
        <v>29.49</v>
      </c>
      <c r="G30" s="4">
        <v>2.6030000000000002</v>
      </c>
      <c r="H30" s="4">
        <v>7.97</v>
      </c>
      <c r="I30" s="4">
        <v>874.67</v>
      </c>
    </row>
    <row r="31" spans="1:9">
      <c r="A31" s="5">
        <v>41109</v>
      </c>
      <c r="B31" s="6">
        <v>0.57208333333333339</v>
      </c>
      <c r="C31" s="4">
        <v>117</v>
      </c>
      <c r="D31" s="4">
        <v>74.48</v>
      </c>
      <c r="E31" s="4">
        <v>5.5110000000000001</v>
      </c>
      <c r="F31" s="4">
        <v>29.49</v>
      </c>
      <c r="G31" s="4">
        <v>2.7069999999999999</v>
      </c>
      <c r="H31" s="4">
        <v>7.97</v>
      </c>
      <c r="I31" s="4">
        <v>874.44</v>
      </c>
    </row>
    <row r="32" spans="1:9">
      <c r="A32" s="5">
        <v>41109</v>
      </c>
      <c r="B32" s="6">
        <v>0.57212962962962965</v>
      </c>
      <c r="C32" s="4">
        <v>121</v>
      </c>
      <c r="D32" s="4">
        <v>75.84</v>
      </c>
      <c r="E32" s="4">
        <v>1.044</v>
      </c>
      <c r="F32" s="4">
        <v>29.49</v>
      </c>
      <c r="G32" s="4">
        <v>2.7069999999999999</v>
      </c>
      <c r="H32" s="4">
        <v>8.07</v>
      </c>
      <c r="I32" s="4">
        <v>931.21</v>
      </c>
    </row>
    <row r="33" spans="1:9">
      <c r="A33" s="11">
        <v>41109</v>
      </c>
      <c r="B33" s="12">
        <v>0.57217592592592592</v>
      </c>
      <c r="C33" s="13">
        <v>125</v>
      </c>
      <c r="D33" s="13">
        <v>78.45</v>
      </c>
      <c r="E33" s="13">
        <v>-8.4000000000000005E-2</v>
      </c>
      <c r="F33" s="13">
        <v>29.49</v>
      </c>
      <c r="G33" s="13">
        <v>2.7069999999999999</v>
      </c>
      <c r="H33" s="13">
        <v>8.15</v>
      </c>
      <c r="I33" s="13">
        <v>876.54</v>
      </c>
    </row>
    <row r="34" spans="1:9">
      <c r="A34" s="11">
        <v>41109</v>
      </c>
      <c r="B34" s="12">
        <v>0.57222222222222219</v>
      </c>
      <c r="C34" s="13">
        <v>129</v>
      </c>
      <c r="D34" s="13">
        <v>78.08</v>
      </c>
      <c r="E34" s="13">
        <v>-3.9E-2</v>
      </c>
      <c r="F34" s="13">
        <v>29.49</v>
      </c>
      <c r="G34" s="13">
        <v>2.7069999999999999</v>
      </c>
      <c r="H34" s="13">
        <v>8.2200000000000006</v>
      </c>
      <c r="I34" s="13">
        <v>1.29</v>
      </c>
    </row>
  </sheetData>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dimension ref="A1:J49"/>
  <sheetViews>
    <sheetView topLeftCell="A10" zoomScale="80" zoomScaleNormal="80" workbookViewId="0">
      <selection activeCell="B13" sqref="B13"/>
    </sheetView>
  </sheetViews>
  <sheetFormatPr defaultRowHeight="15"/>
  <cols>
    <col min="1" max="1" width="20.5703125" style="4" bestFit="1" customWidth="1"/>
    <col min="2" max="2" width="10.28515625" style="4" customWidth="1"/>
    <col min="3" max="3" width="9.140625" style="4"/>
    <col min="4" max="4" width="11.7109375" style="4" customWidth="1"/>
    <col min="5" max="5" width="15.28515625" style="4" customWidth="1"/>
    <col min="6" max="6" width="20.85546875" style="4" customWidth="1"/>
    <col min="7" max="8" width="12.140625" style="4" customWidth="1"/>
    <col min="9" max="9" width="15.5703125" style="4" customWidth="1"/>
    <col min="10" max="16384" width="9.140625" style="4"/>
  </cols>
  <sheetData>
    <row r="1" spans="1:10">
      <c r="A1" s="4" t="s">
        <v>90</v>
      </c>
      <c r="B1" s="4" t="s">
        <v>91</v>
      </c>
    </row>
    <row r="3" spans="1:10">
      <c r="A3" s="4" t="s">
        <v>92</v>
      </c>
      <c r="B3" s="5">
        <v>41106</v>
      </c>
      <c r="C3" s="6">
        <v>0.34464120370370371</v>
      </c>
    </row>
    <row r="4" spans="1:10">
      <c r="A4" s="4" t="s">
        <v>93</v>
      </c>
      <c r="B4" s="4" t="s">
        <v>197</v>
      </c>
    </row>
    <row r="5" spans="1:10">
      <c r="A5" s="4" t="s">
        <v>95</v>
      </c>
      <c r="B5" s="4" t="s">
        <v>96</v>
      </c>
    </row>
    <row r="7" spans="1:10">
      <c r="A7" s="4" t="s">
        <v>97</v>
      </c>
      <c r="B7" s="4">
        <v>48416</v>
      </c>
    </row>
    <row r="8" spans="1:10">
      <c r="A8" s="4" t="s">
        <v>98</v>
      </c>
      <c r="B8" s="4">
        <v>2.13</v>
      </c>
    </row>
    <row r="9" spans="1:10">
      <c r="A9" s="4" t="s">
        <v>99</v>
      </c>
      <c r="B9" s="4" t="s">
        <v>100</v>
      </c>
    </row>
    <row r="11" spans="1:10">
      <c r="A11" s="4" t="s">
        <v>101</v>
      </c>
      <c r="C11" s="4" t="s">
        <v>196</v>
      </c>
    </row>
    <row r="12" spans="1:10" ht="56.25" customHeight="1">
      <c r="D12" s="9" t="s">
        <v>228</v>
      </c>
      <c r="E12" s="9" t="s">
        <v>229</v>
      </c>
      <c r="F12" s="9" t="s">
        <v>230</v>
      </c>
      <c r="G12" s="9" t="s">
        <v>242</v>
      </c>
      <c r="H12" s="9" t="s">
        <v>243</v>
      </c>
      <c r="I12" s="9" t="s">
        <v>231</v>
      </c>
      <c r="J12" s="9" t="s">
        <v>232</v>
      </c>
    </row>
    <row r="13" spans="1:10">
      <c r="A13" s="4" t="s">
        <v>103</v>
      </c>
      <c r="B13" s="5">
        <v>41103</v>
      </c>
      <c r="C13" s="6">
        <v>0.53006944444444437</v>
      </c>
      <c r="D13" s="4">
        <f>MAX(D30:D38,D40:D44,D46:D49)-MIN(D30:D38,D40:D44,D46:D49)</f>
        <v>3.6599999999999966</v>
      </c>
      <c r="E13" s="4">
        <f>MAX(E30:E38,E40:E44,E46:E49)-MIN(E30:E38,E40:E44,E46:E49)</f>
        <v>2.67</v>
      </c>
      <c r="F13" s="4">
        <f>MAX(I30:I38,I40:I44,I46:I49)-MIN(I30:I38,I40:I44,I46:I49)</f>
        <v>123.86999999999989</v>
      </c>
      <c r="G13" s="4">
        <f>MAX(D30:D38,D40:D44,D46:D49)</f>
        <v>81.67</v>
      </c>
      <c r="H13" s="4">
        <f>MIN(D30:D38,D40:D44,D46:D49)</f>
        <v>78.010000000000005</v>
      </c>
      <c r="I13" s="13"/>
      <c r="J13" s="4" t="s">
        <v>271</v>
      </c>
    </row>
    <row r="14" spans="1:10">
      <c r="A14" s="4" t="s">
        <v>104</v>
      </c>
      <c r="B14" s="5">
        <v>41103</v>
      </c>
      <c r="C14" s="6">
        <v>0.53006944444444437</v>
      </c>
    </row>
    <row r="16" spans="1:10">
      <c r="A16" s="4" t="s">
        <v>105</v>
      </c>
      <c r="B16" s="4">
        <v>20</v>
      </c>
    </row>
    <row r="18" spans="1:9">
      <c r="A18" s="4" t="s">
        <v>106</v>
      </c>
    </row>
    <row r="19" spans="1:9">
      <c r="A19" s="4" t="s">
        <v>107</v>
      </c>
      <c r="B19" s="4" t="s">
        <v>108</v>
      </c>
    </row>
    <row r="20" spans="1:9">
      <c r="A20" s="4" t="s">
        <v>109</v>
      </c>
      <c r="B20" s="4" t="s">
        <v>110</v>
      </c>
    </row>
    <row r="21" spans="1:9">
      <c r="A21" s="4" t="s">
        <v>111</v>
      </c>
      <c r="B21" s="4" t="s">
        <v>112</v>
      </c>
    </row>
    <row r="22" spans="1:9">
      <c r="A22" s="4" t="s">
        <v>113</v>
      </c>
      <c r="B22" s="4" t="s">
        <v>114</v>
      </c>
    </row>
    <row r="23" spans="1:9">
      <c r="A23" s="4" t="s">
        <v>115</v>
      </c>
      <c r="C23" s="4" t="s">
        <v>116</v>
      </c>
    </row>
    <row r="24" spans="1:9">
      <c r="A24" s="4" t="s">
        <v>117</v>
      </c>
      <c r="B24" s="4" t="s">
        <v>118</v>
      </c>
    </row>
    <row r="25" spans="1:9">
      <c r="A25" s="4" t="s">
        <v>119</v>
      </c>
      <c r="B25" s="4" t="s">
        <v>120</v>
      </c>
    </row>
    <row r="27" spans="1:9">
      <c r="D27" s="4" t="s">
        <v>121</v>
      </c>
      <c r="E27" s="4" t="s">
        <v>108</v>
      </c>
      <c r="F27" s="4" t="s">
        <v>122</v>
      </c>
      <c r="G27" s="4" t="s">
        <v>123</v>
      </c>
      <c r="H27" s="4" t="s">
        <v>124</v>
      </c>
      <c r="I27" s="4" t="s">
        <v>125</v>
      </c>
    </row>
    <row r="28" spans="1:9">
      <c r="A28" s="4" t="s">
        <v>126</v>
      </c>
      <c r="B28" s="4" t="s">
        <v>127</v>
      </c>
      <c r="C28" s="4" t="s">
        <v>128</v>
      </c>
      <c r="D28" s="4" t="s">
        <v>129</v>
      </c>
      <c r="E28" s="4" t="s">
        <v>130</v>
      </c>
      <c r="F28" s="4" t="s">
        <v>131</v>
      </c>
      <c r="G28" s="4" t="s">
        <v>132</v>
      </c>
      <c r="H28" s="4" t="s">
        <v>124</v>
      </c>
      <c r="I28" s="4" t="s">
        <v>133</v>
      </c>
    </row>
    <row r="29" spans="1:9">
      <c r="A29" s="4" t="s">
        <v>134</v>
      </c>
      <c r="B29" s="4" t="s">
        <v>134</v>
      </c>
      <c r="C29" s="4" t="s">
        <v>135</v>
      </c>
      <c r="D29" s="4" t="s">
        <v>136</v>
      </c>
      <c r="E29" s="4" t="s">
        <v>136</v>
      </c>
      <c r="F29" s="4" t="s">
        <v>136</v>
      </c>
      <c r="G29" s="4" t="s">
        <v>136</v>
      </c>
      <c r="H29" s="4" t="s">
        <v>136</v>
      </c>
      <c r="I29" s="4" t="s">
        <v>136</v>
      </c>
    </row>
    <row r="30" spans="1:9">
      <c r="A30" s="5">
        <v>41103</v>
      </c>
      <c r="B30" s="6">
        <v>0.53068287037037043</v>
      </c>
      <c r="C30" s="4">
        <v>53</v>
      </c>
      <c r="D30" s="4">
        <v>81.39</v>
      </c>
      <c r="E30" s="4">
        <v>0.40699999999999997</v>
      </c>
      <c r="F30" s="4">
        <v>29.49</v>
      </c>
      <c r="G30" s="4">
        <v>2.7069999999999999</v>
      </c>
      <c r="H30" s="4">
        <v>8.3800000000000008</v>
      </c>
      <c r="I30" s="4">
        <v>2967.23</v>
      </c>
    </row>
    <row r="31" spans="1:9">
      <c r="A31" s="5">
        <v>41103</v>
      </c>
      <c r="B31" s="6">
        <v>0.5307291666666667</v>
      </c>
      <c r="C31" s="4">
        <v>57</v>
      </c>
      <c r="D31" s="4">
        <v>81.67</v>
      </c>
      <c r="E31" s="4">
        <v>0.55100000000000005</v>
      </c>
      <c r="F31" s="4">
        <v>29.49</v>
      </c>
      <c r="G31" s="4">
        <v>2.7330000000000001</v>
      </c>
      <c r="H31" s="4">
        <v>8.3800000000000008</v>
      </c>
      <c r="I31" s="4">
        <v>2961.83</v>
      </c>
    </row>
    <row r="32" spans="1:9">
      <c r="A32" s="5">
        <v>41103</v>
      </c>
      <c r="B32" s="6">
        <v>0.53077546296296296</v>
      </c>
      <c r="C32" s="4">
        <v>61</v>
      </c>
      <c r="D32" s="4">
        <v>80.12</v>
      </c>
      <c r="E32" s="4">
        <v>2.5089999999999999</v>
      </c>
      <c r="F32" s="4">
        <v>29.49</v>
      </c>
      <c r="G32" s="4">
        <v>2.7330000000000001</v>
      </c>
      <c r="H32" s="4">
        <v>8.35</v>
      </c>
      <c r="I32" s="4">
        <v>2892.05</v>
      </c>
    </row>
    <row r="33" spans="1:9">
      <c r="A33" s="5">
        <v>41103</v>
      </c>
      <c r="B33" s="6">
        <v>0.53082175925925923</v>
      </c>
      <c r="C33" s="4">
        <v>65</v>
      </c>
      <c r="D33" s="4">
        <v>79.400000000000006</v>
      </c>
      <c r="E33" s="4">
        <v>2.4889999999999999</v>
      </c>
      <c r="F33" s="4">
        <v>29.49</v>
      </c>
      <c r="G33" s="4">
        <v>2.7069999999999999</v>
      </c>
      <c r="H33" s="4">
        <v>8.31</v>
      </c>
      <c r="I33" s="4">
        <v>2882.27</v>
      </c>
    </row>
    <row r="34" spans="1:9">
      <c r="A34" s="5">
        <v>41103</v>
      </c>
      <c r="B34" s="6">
        <v>0.5308680555555555</v>
      </c>
      <c r="C34" s="4">
        <v>69</v>
      </c>
      <c r="D34" s="4">
        <v>79.12</v>
      </c>
      <c r="E34" s="4">
        <v>2.4590000000000001</v>
      </c>
      <c r="F34" s="4">
        <v>29.49</v>
      </c>
      <c r="G34" s="4">
        <v>2.7069999999999999</v>
      </c>
      <c r="H34" s="4">
        <v>8.2899999999999991</v>
      </c>
      <c r="I34" s="4">
        <v>2875.83</v>
      </c>
    </row>
    <row r="35" spans="1:9">
      <c r="A35" s="5">
        <v>41103</v>
      </c>
      <c r="B35" s="6">
        <v>0.53091435185185187</v>
      </c>
      <c r="C35" s="4">
        <v>73</v>
      </c>
      <c r="D35" s="4">
        <v>78.58</v>
      </c>
      <c r="E35" s="4">
        <v>2.4220000000000002</v>
      </c>
      <c r="F35" s="4">
        <v>29.49</v>
      </c>
      <c r="G35" s="4">
        <v>2.7330000000000001</v>
      </c>
      <c r="H35" s="4">
        <v>8.27</v>
      </c>
      <c r="I35" s="4">
        <v>2861.68</v>
      </c>
    </row>
    <row r="36" spans="1:9">
      <c r="A36" s="5">
        <v>41103</v>
      </c>
      <c r="B36" s="6">
        <v>0.53096064814814814</v>
      </c>
      <c r="C36" s="4">
        <v>77</v>
      </c>
      <c r="D36" s="4">
        <v>78.760000000000005</v>
      </c>
      <c r="E36" s="4">
        <v>2.524</v>
      </c>
      <c r="F36" s="4">
        <v>29.49</v>
      </c>
      <c r="G36" s="4">
        <v>2.7330000000000001</v>
      </c>
      <c r="H36" s="4">
        <v>8.27</v>
      </c>
      <c r="I36" s="4">
        <v>2860.34</v>
      </c>
    </row>
    <row r="37" spans="1:9">
      <c r="A37" s="5">
        <v>41103</v>
      </c>
      <c r="B37" s="6">
        <v>0.53100694444444441</v>
      </c>
      <c r="C37" s="4">
        <v>81</v>
      </c>
      <c r="D37" s="4">
        <v>78.39</v>
      </c>
      <c r="E37" s="4">
        <v>2.9940000000000002</v>
      </c>
      <c r="F37" s="4">
        <v>29.49</v>
      </c>
      <c r="G37" s="4">
        <v>2.7330000000000001</v>
      </c>
      <c r="H37" s="4">
        <v>8.26</v>
      </c>
      <c r="I37" s="4">
        <v>2843.36</v>
      </c>
    </row>
    <row r="38" spans="1:9">
      <c r="A38" s="5">
        <v>41103</v>
      </c>
      <c r="B38" s="6">
        <v>0.53104166666666663</v>
      </c>
      <c r="C38" s="4">
        <v>84</v>
      </c>
      <c r="D38" s="4">
        <v>78.010000000000005</v>
      </c>
      <c r="E38" s="4">
        <v>3.0179999999999998</v>
      </c>
      <c r="F38" s="4">
        <v>29.49</v>
      </c>
      <c r="G38" s="4">
        <v>2.7330000000000001</v>
      </c>
      <c r="H38" s="4">
        <v>8.23</v>
      </c>
      <c r="I38" s="4">
        <v>2845.68</v>
      </c>
    </row>
    <row r="39" spans="1:9">
      <c r="A39" s="11">
        <v>41103</v>
      </c>
      <c r="B39" s="12">
        <v>0.5310879629629629</v>
      </c>
      <c r="C39" s="13">
        <v>88</v>
      </c>
      <c r="D39" s="13">
        <v>79.41</v>
      </c>
      <c r="E39" s="13">
        <v>-0.154</v>
      </c>
      <c r="F39" s="13">
        <v>29.49</v>
      </c>
      <c r="G39" s="13">
        <v>2.7069999999999999</v>
      </c>
      <c r="H39" s="13">
        <v>8.27</v>
      </c>
      <c r="I39" s="13">
        <v>6</v>
      </c>
    </row>
    <row r="40" spans="1:9">
      <c r="A40" s="5">
        <v>41103</v>
      </c>
      <c r="B40" s="6">
        <v>0.53113425925925928</v>
      </c>
      <c r="C40" s="4">
        <v>92</v>
      </c>
      <c r="D40" s="4">
        <v>80.180000000000007</v>
      </c>
      <c r="E40" s="4">
        <v>1.0649999999999999</v>
      </c>
      <c r="F40" s="4">
        <v>29.49</v>
      </c>
      <c r="G40" s="4">
        <v>2.7330000000000001</v>
      </c>
      <c r="H40" s="4">
        <v>8.33</v>
      </c>
      <c r="I40" s="4">
        <v>2954.92</v>
      </c>
    </row>
    <row r="41" spans="1:9">
      <c r="A41" s="5">
        <v>41103</v>
      </c>
      <c r="B41" s="6">
        <v>0.53118055555555554</v>
      </c>
      <c r="C41" s="4">
        <v>96</v>
      </c>
      <c r="D41" s="4">
        <v>80.36</v>
      </c>
      <c r="E41" s="4">
        <v>0.77400000000000002</v>
      </c>
      <c r="F41" s="4">
        <v>29.49</v>
      </c>
      <c r="G41" s="4">
        <v>2.7330000000000001</v>
      </c>
      <c r="H41" s="4">
        <v>8.33</v>
      </c>
      <c r="I41" s="4">
        <v>2944.23</v>
      </c>
    </row>
    <row r="42" spans="1:9">
      <c r="A42" s="5">
        <v>41103</v>
      </c>
      <c r="B42" s="6">
        <v>0.53122685185185181</v>
      </c>
      <c r="C42" s="4">
        <v>100</v>
      </c>
      <c r="D42" s="4">
        <v>80.23</v>
      </c>
      <c r="E42" s="4">
        <v>2.552</v>
      </c>
      <c r="F42" s="4">
        <v>29.49</v>
      </c>
      <c r="G42" s="4">
        <v>2.7330000000000001</v>
      </c>
      <c r="H42" s="4">
        <v>8.32</v>
      </c>
      <c r="I42" s="4">
        <v>2896.18</v>
      </c>
    </row>
    <row r="43" spans="1:9">
      <c r="A43" s="5">
        <v>41103</v>
      </c>
      <c r="B43" s="6">
        <v>0.53127314814814819</v>
      </c>
      <c r="C43" s="4">
        <v>104</v>
      </c>
      <c r="D43" s="4">
        <v>80.8</v>
      </c>
      <c r="E43" s="4">
        <v>2.1789999999999998</v>
      </c>
      <c r="F43" s="4">
        <v>29.49</v>
      </c>
      <c r="G43" s="4">
        <v>2.7330000000000001</v>
      </c>
      <c r="H43" s="4">
        <v>8.33</v>
      </c>
      <c r="I43" s="4">
        <v>2909.98</v>
      </c>
    </row>
    <row r="44" spans="1:9">
      <c r="A44" s="5">
        <v>41103</v>
      </c>
      <c r="B44" s="6">
        <v>0.53131944444444446</v>
      </c>
      <c r="C44" s="4">
        <v>108</v>
      </c>
      <c r="D44" s="4">
        <v>81.39</v>
      </c>
      <c r="E44" s="4">
        <v>0.84099999999999997</v>
      </c>
      <c r="F44" s="4">
        <v>29.49</v>
      </c>
      <c r="G44" s="4">
        <v>2.7330000000000001</v>
      </c>
      <c r="H44" s="4">
        <v>8.34</v>
      </c>
      <c r="I44" s="4">
        <v>2957.43</v>
      </c>
    </row>
    <row r="45" spans="1:9">
      <c r="A45" s="11">
        <v>41103</v>
      </c>
      <c r="B45" s="12">
        <v>0.53136574074074072</v>
      </c>
      <c r="C45" s="13">
        <v>112</v>
      </c>
      <c r="D45" s="13">
        <v>81.56</v>
      </c>
      <c r="E45" s="13">
        <v>3.2000000000000001E-2</v>
      </c>
      <c r="F45" s="13">
        <v>29.49</v>
      </c>
      <c r="G45" s="13">
        <v>2.7330000000000001</v>
      </c>
      <c r="H45" s="13">
        <v>8.35</v>
      </c>
      <c r="I45" s="13">
        <v>6.31</v>
      </c>
    </row>
    <row r="46" spans="1:9">
      <c r="A46" s="5">
        <v>41103</v>
      </c>
      <c r="B46" s="6">
        <v>0.53140046296296295</v>
      </c>
      <c r="C46" s="4">
        <v>115</v>
      </c>
      <c r="D46" s="4">
        <v>80.92</v>
      </c>
      <c r="E46" s="4">
        <v>0.34799999999999998</v>
      </c>
      <c r="F46" s="4">
        <v>29.49</v>
      </c>
      <c r="G46" s="4">
        <v>2.7330000000000001</v>
      </c>
      <c r="H46" s="4">
        <v>8.36</v>
      </c>
      <c r="I46" s="4">
        <v>2956.36</v>
      </c>
    </row>
    <row r="47" spans="1:9">
      <c r="A47" s="5">
        <v>41103</v>
      </c>
      <c r="B47" s="6">
        <v>0.53144675925925922</v>
      </c>
      <c r="C47" s="4">
        <v>119</v>
      </c>
      <c r="D47" s="4">
        <v>80.819999999999993</v>
      </c>
      <c r="E47" s="4">
        <v>0.89800000000000002</v>
      </c>
      <c r="F47" s="4">
        <v>29.49</v>
      </c>
      <c r="G47" s="4">
        <v>2.7330000000000001</v>
      </c>
      <c r="H47" s="4">
        <v>8.35</v>
      </c>
      <c r="I47" s="4">
        <v>2938.22</v>
      </c>
    </row>
    <row r="48" spans="1:9">
      <c r="A48" s="5">
        <v>41103</v>
      </c>
      <c r="B48" s="6">
        <v>0.53149305555555559</v>
      </c>
      <c r="C48" s="4">
        <v>123</v>
      </c>
      <c r="D48" s="4">
        <v>81.22</v>
      </c>
      <c r="E48" s="4">
        <v>0.88400000000000001</v>
      </c>
      <c r="F48" s="4">
        <v>29.49</v>
      </c>
      <c r="G48" s="4">
        <v>2.7330000000000001</v>
      </c>
      <c r="H48" s="4">
        <v>8.35</v>
      </c>
      <c r="I48" s="4">
        <v>2945.07</v>
      </c>
    </row>
    <row r="49" spans="1:9">
      <c r="A49" s="5">
        <v>41103</v>
      </c>
      <c r="B49" s="6">
        <v>0.53153935185185186</v>
      </c>
      <c r="C49" s="4">
        <v>127</v>
      </c>
      <c r="D49" s="4">
        <v>81.180000000000007</v>
      </c>
      <c r="E49" s="4">
        <v>0.70799999999999996</v>
      </c>
      <c r="F49" s="4">
        <v>29.49</v>
      </c>
      <c r="G49" s="4">
        <v>2.7330000000000001</v>
      </c>
      <c r="H49" s="4">
        <v>8.35</v>
      </c>
      <c r="I49" s="4">
        <v>2958.27</v>
      </c>
    </row>
  </sheetData>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dimension ref="A1:J89"/>
  <sheetViews>
    <sheetView topLeftCell="A9" zoomScale="70" zoomScaleNormal="70" workbookViewId="0">
      <selection activeCell="D12" sqref="D12:J13"/>
    </sheetView>
  </sheetViews>
  <sheetFormatPr defaultRowHeight="15"/>
  <cols>
    <col min="1" max="1" width="20.5703125" style="4" bestFit="1" customWidth="1"/>
    <col min="2" max="2" width="10.42578125" style="4" customWidth="1"/>
    <col min="3" max="3" width="9.140625" style="4"/>
    <col min="4" max="4" width="12.28515625" style="4" customWidth="1"/>
    <col min="5" max="5" width="15.85546875" style="4" customWidth="1"/>
    <col min="6" max="6" width="19.140625" style="4" customWidth="1"/>
    <col min="7" max="7" width="13.5703125" style="4" customWidth="1"/>
    <col min="8" max="8" width="13" style="4" customWidth="1"/>
    <col min="9" max="9" width="17.28515625" style="4" customWidth="1"/>
    <col min="10" max="16384" width="9.140625" style="4"/>
  </cols>
  <sheetData>
    <row r="1" spans="1:10">
      <c r="A1" s="4" t="s">
        <v>90</v>
      </c>
      <c r="B1" s="4" t="s">
        <v>91</v>
      </c>
    </row>
    <row r="3" spans="1:10">
      <c r="A3" s="4" t="s">
        <v>92</v>
      </c>
      <c r="B3" s="5">
        <v>41106</v>
      </c>
      <c r="C3" s="6">
        <v>0.34412037037037035</v>
      </c>
    </row>
    <row r="4" spans="1:10">
      <c r="A4" s="4" t="s">
        <v>93</v>
      </c>
      <c r="B4" s="4" t="s">
        <v>195</v>
      </c>
    </row>
    <row r="5" spans="1:10">
      <c r="A5" s="4" t="s">
        <v>95</v>
      </c>
      <c r="B5" s="4" t="s">
        <v>96</v>
      </c>
    </row>
    <row r="7" spans="1:10">
      <c r="A7" s="4" t="s">
        <v>97</v>
      </c>
      <c r="B7" s="4">
        <v>48416</v>
      </c>
    </row>
    <row r="8" spans="1:10">
      <c r="A8" s="4" t="s">
        <v>98</v>
      </c>
      <c r="B8" s="4">
        <v>2.13</v>
      </c>
    </row>
    <row r="9" spans="1:10">
      <c r="A9" s="4" t="s">
        <v>99</v>
      </c>
      <c r="B9" s="4" t="s">
        <v>100</v>
      </c>
    </row>
    <row r="11" spans="1:10">
      <c r="A11" s="4" t="s">
        <v>101</v>
      </c>
      <c r="C11" s="4" t="s">
        <v>194</v>
      </c>
    </row>
    <row r="12" spans="1:10" ht="30">
      <c r="D12" s="9" t="s">
        <v>228</v>
      </c>
      <c r="E12" s="9" t="s">
        <v>229</v>
      </c>
      <c r="F12" s="9" t="s">
        <v>230</v>
      </c>
      <c r="G12" s="9" t="s">
        <v>242</v>
      </c>
      <c r="H12" s="9" t="s">
        <v>243</v>
      </c>
      <c r="I12" s="9" t="s">
        <v>231</v>
      </c>
      <c r="J12" s="9" t="s">
        <v>232</v>
      </c>
    </row>
    <row r="13" spans="1:10">
      <c r="A13" s="4" t="s">
        <v>103</v>
      </c>
      <c r="B13" s="5">
        <v>41103</v>
      </c>
      <c r="C13" s="6">
        <v>0.52452546296296299</v>
      </c>
      <c r="D13" s="4">
        <f>MAX(D30:D38,D40:D43,D45:D87)-MIN(D30:D38,D40:D43,D45:D87)</f>
        <v>6.9699999999999989</v>
      </c>
      <c r="E13" s="4">
        <f>MAX(E30:E38,E40:E43,E45:E87)-MIN(E30:E38,E40:E43,E45:E87)</f>
        <v>3.915</v>
      </c>
      <c r="F13" s="4">
        <f>MAX(I30:I38,I40:I43,I45:I87)-MIN(I30:I38,I40:I43,I45:I87)</f>
        <v>287.71000000000004</v>
      </c>
      <c r="G13" s="4">
        <f>MAX(D30:D38,D40:D43,D45:D87)</f>
        <v>83.35</v>
      </c>
      <c r="H13" s="4">
        <f>MIN(D30:D38,D40:D43,D45:D87)</f>
        <v>76.38</v>
      </c>
      <c r="I13" s="13"/>
      <c r="J13" s="4" t="s">
        <v>271</v>
      </c>
    </row>
    <row r="14" spans="1:10">
      <c r="A14" s="4" t="s">
        <v>104</v>
      </c>
      <c r="B14" s="5">
        <v>41103</v>
      </c>
      <c r="C14" s="6">
        <v>0.52452546296296299</v>
      </c>
      <c r="J14" s="4" t="s">
        <v>312</v>
      </c>
    </row>
    <row r="16" spans="1:10">
      <c r="A16" s="4" t="s">
        <v>105</v>
      </c>
      <c r="B16" s="4">
        <v>60</v>
      </c>
    </row>
    <row r="18" spans="1:9">
      <c r="A18" s="4" t="s">
        <v>106</v>
      </c>
    </row>
    <row r="19" spans="1:9">
      <c r="A19" s="4" t="s">
        <v>107</v>
      </c>
      <c r="B19" s="4" t="s">
        <v>108</v>
      </c>
    </row>
    <row r="20" spans="1:9">
      <c r="A20" s="4" t="s">
        <v>109</v>
      </c>
      <c r="B20" s="4" t="s">
        <v>110</v>
      </c>
    </row>
    <row r="21" spans="1:9">
      <c r="A21" s="4" t="s">
        <v>111</v>
      </c>
      <c r="B21" s="4" t="s">
        <v>112</v>
      </c>
    </row>
    <row r="22" spans="1:9">
      <c r="A22" s="4" t="s">
        <v>113</v>
      </c>
      <c r="B22" s="4" t="s">
        <v>114</v>
      </c>
    </row>
    <row r="23" spans="1:9">
      <c r="A23" s="4" t="s">
        <v>115</v>
      </c>
      <c r="C23" s="4" t="s">
        <v>116</v>
      </c>
    </row>
    <row r="24" spans="1:9">
      <c r="A24" s="4" t="s">
        <v>117</v>
      </c>
      <c r="B24" s="4" t="s">
        <v>118</v>
      </c>
    </row>
    <row r="25" spans="1:9">
      <c r="A25" s="4" t="s">
        <v>119</v>
      </c>
      <c r="B25" s="4" t="s">
        <v>120</v>
      </c>
    </row>
    <row r="27" spans="1:9">
      <c r="D27" s="4" t="s">
        <v>121</v>
      </c>
      <c r="E27" s="4" t="s">
        <v>108</v>
      </c>
      <c r="F27" s="4" t="s">
        <v>122</v>
      </c>
      <c r="G27" s="4" t="s">
        <v>123</v>
      </c>
      <c r="H27" s="4" t="s">
        <v>124</v>
      </c>
      <c r="I27" s="4" t="s">
        <v>125</v>
      </c>
    </row>
    <row r="28" spans="1:9">
      <c r="A28" s="4" t="s">
        <v>126</v>
      </c>
      <c r="B28" s="4" t="s">
        <v>127</v>
      </c>
      <c r="C28" s="4" t="s">
        <v>128</v>
      </c>
      <c r="D28" s="4" t="s">
        <v>129</v>
      </c>
      <c r="E28" s="4" t="s">
        <v>130</v>
      </c>
      <c r="F28" s="4" t="s">
        <v>131</v>
      </c>
      <c r="G28" s="4" t="s">
        <v>132</v>
      </c>
      <c r="H28" s="4" t="s">
        <v>124</v>
      </c>
      <c r="I28" s="4" t="s">
        <v>133</v>
      </c>
    </row>
    <row r="29" spans="1:9">
      <c r="A29" s="4" t="s">
        <v>134</v>
      </c>
      <c r="B29" s="4" t="s">
        <v>134</v>
      </c>
      <c r="C29" s="4" t="s">
        <v>135</v>
      </c>
      <c r="D29" s="4" t="s">
        <v>136</v>
      </c>
      <c r="E29" s="4" t="s">
        <v>136</v>
      </c>
      <c r="F29" s="4" t="s">
        <v>136</v>
      </c>
      <c r="G29" s="4" t="s">
        <v>136</v>
      </c>
      <c r="H29" s="4" t="s">
        <v>136</v>
      </c>
      <c r="I29" s="4" t="s">
        <v>136</v>
      </c>
    </row>
    <row r="30" spans="1:9">
      <c r="A30" s="5">
        <v>41103</v>
      </c>
      <c r="B30" s="6">
        <v>0.52531249999999996</v>
      </c>
      <c r="C30" s="4">
        <v>68</v>
      </c>
      <c r="D30" s="4">
        <v>82.2</v>
      </c>
      <c r="E30" s="4">
        <v>0.27700000000000002</v>
      </c>
      <c r="F30" s="4">
        <v>29.49</v>
      </c>
      <c r="G30" s="4">
        <v>2.7330000000000001</v>
      </c>
      <c r="H30" s="4">
        <v>8.4600000000000009</v>
      </c>
      <c r="I30" s="4">
        <v>3003.39</v>
      </c>
    </row>
    <row r="31" spans="1:9">
      <c r="A31" s="5">
        <v>41103</v>
      </c>
      <c r="B31" s="6">
        <v>0.52535879629629634</v>
      </c>
      <c r="C31" s="4">
        <v>72</v>
      </c>
      <c r="D31" s="4">
        <v>83.29</v>
      </c>
      <c r="E31" s="4">
        <v>0.06</v>
      </c>
      <c r="F31" s="4">
        <v>29.49</v>
      </c>
      <c r="G31" s="4">
        <v>2.7069999999999999</v>
      </c>
      <c r="H31" s="4">
        <v>8.44</v>
      </c>
      <c r="I31" s="4">
        <v>3014.38</v>
      </c>
    </row>
    <row r="32" spans="1:9">
      <c r="A32" s="5">
        <v>41103</v>
      </c>
      <c r="B32" s="6">
        <v>0.5254050925925926</v>
      </c>
      <c r="C32" s="4">
        <v>76</v>
      </c>
      <c r="D32" s="4">
        <v>83.31</v>
      </c>
      <c r="E32" s="4">
        <v>0.49</v>
      </c>
      <c r="F32" s="4">
        <v>29.49</v>
      </c>
      <c r="G32" s="4">
        <v>2.7330000000000001</v>
      </c>
      <c r="H32" s="4">
        <v>8.44</v>
      </c>
      <c r="I32" s="4">
        <v>3027.08</v>
      </c>
    </row>
    <row r="33" spans="1:9">
      <c r="A33" s="5">
        <v>41103</v>
      </c>
      <c r="B33" s="6">
        <v>0.52545138888888887</v>
      </c>
      <c r="C33" s="4">
        <v>80</v>
      </c>
      <c r="D33" s="4">
        <v>80.930000000000007</v>
      </c>
      <c r="E33" s="4">
        <v>2.6680000000000001</v>
      </c>
      <c r="F33" s="4">
        <v>29.49</v>
      </c>
      <c r="G33" s="4">
        <v>2.7330000000000001</v>
      </c>
      <c r="H33" s="4">
        <v>8.3699999999999992</v>
      </c>
      <c r="I33" s="4">
        <v>2842.39</v>
      </c>
    </row>
    <row r="34" spans="1:9">
      <c r="A34" s="5">
        <v>41103</v>
      </c>
      <c r="B34" s="6">
        <v>0.52549768518518525</v>
      </c>
      <c r="C34" s="4">
        <v>84</v>
      </c>
      <c r="D34" s="4">
        <v>76.89</v>
      </c>
      <c r="E34" s="4">
        <v>3.7040000000000002</v>
      </c>
      <c r="F34" s="4">
        <v>29.49</v>
      </c>
      <c r="G34" s="4">
        <v>2.7069999999999999</v>
      </c>
      <c r="H34" s="4">
        <v>8.25</v>
      </c>
      <c r="I34" s="4">
        <v>2818.55</v>
      </c>
    </row>
    <row r="35" spans="1:9">
      <c r="A35" s="5">
        <v>41103</v>
      </c>
      <c r="B35" s="6">
        <v>0.52554398148148151</v>
      </c>
      <c r="C35" s="4">
        <v>88</v>
      </c>
      <c r="D35" s="4">
        <v>76.680000000000007</v>
      </c>
      <c r="E35" s="4">
        <v>3.835</v>
      </c>
      <c r="F35" s="4">
        <v>29.49</v>
      </c>
      <c r="G35" s="4">
        <v>2.7330000000000001</v>
      </c>
      <c r="H35" s="4">
        <v>8.1999999999999993</v>
      </c>
      <c r="I35" s="4">
        <v>2799.71</v>
      </c>
    </row>
    <row r="36" spans="1:9">
      <c r="A36" s="5">
        <v>41103</v>
      </c>
      <c r="B36" s="6">
        <v>0.52559027777777778</v>
      </c>
      <c r="C36" s="4">
        <v>92</v>
      </c>
      <c r="D36" s="4">
        <v>76.38</v>
      </c>
      <c r="E36" s="4">
        <v>3.42</v>
      </c>
      <c r="F36" s="4">
        <v>29.49</v>
      </c>
      <c r="G36" s="4">
        <v>2.7330000000000001</v>
      </c>
      <c r="H36" s="4">
        <v>8.16</v>
      </c>
      <c r="I36" s="4">
        <v>2798.64</v>
      </c>
    </row>
    <row r="37" spans="1:9">
      <c r="A37" s="5">
        <v>41103</v>
      </c>
      <c r="B37" s="6">
        <v>0.52562500000000001</v>
      </c>
      <c r="C37" s="4">
        <v>95</v>
      </c>
      <c r="D37" s="4">
        <v>76.849999999999994</v>
      </c>
      <c r="E37" s="4">
        <v>1.538</v>
      </c>
      <c r="F37" s="4">
        <v>29.49</v>
      </c>
      <c r="G37" s="4">
        <v>2.7330000000000001</v>
      </c>
      <c r="H37" s="4">
        <v>8.16</v>
      </c>
      <c r="I37" s="4">
        <v>2869.31</v>
      </c>
    </row>
    <row r="38" spans="1:9">
      <c r="A38" s="5">
        <v>41103</v>
      </c>
      <c r="B38" s="6">
        <v>0.52567129629629628</v>
      </c>
      <c r="C38" s="4">
        <v>99</v>
      </c>
      <c r="D38" s="4">
        <v>81.16</v>
      </c>
      <c r="E38" s="4">
        <v>0.21</v>
      </c>
      <c r="F38" s="4">
        <v>29.49</v>
      </c>
      <c r="G38" s="4">
        <v>2.7330000000000001</v>
      </c>
      <c r="H38" s="4">
        <v>8.2799999999999994</v>
      </c>
      <c r="I38" s="4">
        <v>2978.22</v>
      </c>
    </row>
    <row r="39" spans="1:9">
      <c r="A39" s="11">
        <v>41103</v>
      </c>
      <c r="B39" s="12">
        <v>0.52571759259259265</v>
      </c>
      <c r="C39" s="13">
        <v>103</v>
      </c>
      <c r="D39" s="13">
        <v>81.77</v>
      </c>
      <c r="E39" s="13">
        <v>0.28299999999999997</v>
      </c>
      <c r="F39" s="13">
        <v>29.49</v>
      </c>
      <c r="G39" s="13">
        <v>2.7589999999999999</v>
      </c>
      <c r="H39" s="13">
        <v>8.36</v>
      </c>
      <c r="I39" s="13">
        <v>16.309999999999999</v>
      </c>
    </row>
    <row r="40" spans="1:9">
      <c r="A40" s="5">
        <v>41103</v>
      </c>
      <c r="B40" s="6">
        <v>0.52576388888888892</v>
      </c>
      <c r="C40" s="4">
        <v>107</v>
      </c>
      <c r="D40" s="4">
        <v>83.35</v>
      </c>
      <c r="E40" s="4">
        <v>0.70099999999999996</v>
      </c>
      <c r="F40" s="4">
        <v>29.49</v>
      </c>
      <c r="G40" s="4">
        <v>2.7589999999999999</v>
      </c>
      <c r="H40" s="4">
        <v>8.41</v>
      </c>
      <c r="I40" s="4">
        <v>2975.43</v>
      </c>
    </row>
    <row r="41" spans="1:9">
      <c r="A41" s="5">
        <v>41103</v>
      </c>
      <c r="B41" s="6">
        <v>0.52581018518518519</v>
      </c>
      <c r="C41" s="4">
        <v>111</v>
      </c>
      <c r="D41" s="4">
        <v>81.58</v>
      </c>
      <c r="E41" s="4">
        <v>0.66700000000000004</v>
      </c>
      <c r="F41" s="4">
        <v>29.49</v>
      </c>
      <c r="G41" s="4">
        <v>2.7330000000000001</v>
      </c>
      <c r="H41" s="4">
        <v>8.39</v>
      </c>
      <c r="I41" s="4">
        <v>2919.36</v>
      </c>
    </row>
    <row r="42" spans="1:9">
      <c r="A42" s="5">
        <v>41103</v>
      </c>
      <c r="B42" s="6">
        <v>0.52585648148148145</v>
      </c>
      <c r="C42" s="4">
        <v>115</v>
      </c>
      <c r="D42" s="4">
        <v>77.569999999999993</v>
      </c>
      <c r="E42" s="4">
        <v>3.0419999999999998</v>
      </c>
      <c r="F42" s="4">
        <v>29.49</v>
      </c>
      <c r="G42" s="4">
        <v>2.7330000000000001</v>
      </c>
      <c r="H42" s="4">
        <v>8.2799999999999994</v>
      </c>
      <c r="I42" s="4">
        <v>2810.75</v>
      </c>
    </row>
    <row r="43" spans="1:9">
      <c r="A43" s="5">
        <v>41103</v>
      </c>
      <c r="B43" s="6">
        <v>0.52590277777777772</v>
      </c>
      <c r="C43" s="4">
        <v>119</v>
      </c>
      <c r="D43" s="4">
        <v>77.75</v>
      </c>
      <c r="E43" s="4">
        <v>0.436</v>
      </c>
      <c r="F43" s="4">
        <v>29.49</v>
      </c>
      <c r="G43" s="4">
        <v>2.7330000000000001</v>
      </c>
      <c r="H43" s="4">
        <v>8.27</v>
      </c>
      <c r="I43" s="4">
        <v>2940.09</v>
      </c>
    </row>
    <row r="44" spans="1:9">
      <c r="A44" s="11">
        <v>41103</v>
      </c>
      <c r="B44" s="12">
        <v>0.52593750000000006</v>
      </c>
      <c r="C44" s="13">
        <v>122</v>
      </c>
      <c r="D44" s="13">
        <v>80.89</v>
      </c>
      <c r="E44" s="13">
        <v>0.311</v>
      </c>
      <c r="F44" s="13">
        <v>29.49</v>
      </c>
      <c r="G44" s="13">
        <v>2.681</v>
      </c>
      <c r="H44" s="13">
        <v>8.33</v>
      </c>
      <c r="I44" s="13">
        <v>14.99</v>
      </c>
    </row>
    <row r="45" spans="1:9">
      <c r="A45" s="5">
        <v>41103</v>
      </c>
      <c r="B45" s="6">
        <v>0.52598379629629632</v>
      </c>
      <c r="C45" s="4">
        <v>126</v>
      </c>
      <c r="D45" s="4">
        <v>81.44</v>
      </c>
      <c r="E45" s="4">
        <v>0.44900000000000001</v>
      </c>
      <c r="F45" s="4">
        <v>29.49</v>
      </c>
      <c r="G45" s="4">
        <v>2.7069999999999999</v>
      </c>
      <c r="H45" s="4">
        <v>8.3699999999999992</v>
      </c>
      <c r="I45" s="4">
        <v>2975.9</v>
      </c>
    </row>
    <row r="46" spans="1:9">
      <c r="A46" s="5">
        <v>41103</v>
      </c>
      <c r="B46" s="6">
        <v>0.52603009259259259</v>
      </c>
      <c r="C46" s="4">
        <v>130</v>
      </c>
      <c r="D46" s="4">
        <v>82.11</v>
      </c>
      <c r="E46" s="4">
        <v>0.42899999999999999</v>
      </c>
      <c r="F46" s="4">
        <v>29.49</v>
      </c>
      <c r="G46" s="4">
        <v>2.7069999999999999</v>
      </c>
      <c r="H46" s="4">
        <v>8.3800000000000008</v>
      </c>
      <c r="I46" s="4">
        <v>2963.39</v>
      </c>
    </row>
    <row r="47" spans="1:9">
      <c r="A47" s="5">
        <v>41103</v>
      </c>
      <c r="B47" s="6">
        <v>0.52607638888888886</v>
      </c>
      <c r="C47" s="4">
        <v>134</v>
      </c>
      <c r="D47" s="4">
        <v>81.569999999999993</v>
      </c>
      <c r="E47" s="4">
        <v>0.40100000000000002</v>
      </c>
      <c r="F47" s="4">
        <v>29.49</v>
      </c>
      <c r="G47" s="4">
        <v>2.7069999999999999</v>
      </c>
      <c r="H47" s="4">
        <v>8.3800000000000008</v>
      </c>
      <c r="I47" s="4">
        <v>2916.91</v>
      </c>
    </row>
    <row r="48" spans="1:9">
      <c r="A48" s="5">
        <v>41103</v>
      </c>
      <c r="B48" s="6">
        <v>0.52612268518518512</v>
      </c>
      <c r="C48" s="4">
        <v>138</v>
      </c>
      <c r="D48" s="4">
        <v>78.81</v>
      </c>
      <c r="E48" s="4">
        <v>1.919</v>
      </c>
      <c r="F48" s="4">
        <v>29.49</v>
      </c>
      <c r="G48" s="4">
        <v>2.7069999999999999</v>
      </c>
      <c r="H48" s="4">
        <v>8.32</v>
      </c>
      <c r="I48" s="4">
        <v>2864.13</v>
      </c>
    </row>
    <row r="49" spans="1:9">
      <c r="A49" s="5">
        <v>41103</v>
      </c>
      <c r="B49" s="6">
        <v>0.5261689814814815</v>
      </c>
      <c r="C49" s="4">
        <v>142</v>
      </c>
      <c r="D49" s="4">
        <v>77.78</v>
      </c>
      <c r="E49" s="4">
        <v>3.7290000000000001</v>
      </c>
      <c r="F49" s="4">
        <v>29.49</v>
      </c>
      <c r="G49" s="4">
        <v>2.7069999999999999</v>
      </c>
      <c r="H49" s="4">
        <v>8.27</v>
      </c>
      <c r="I49" s="4">
        <v>2810.2</v>
      </c>
    </row>
    <row r="50" spans="1:9">
      <c r="A50" s="5">
        <v>41103</v>
      </c>
      <c r="B50" s="6">
        <v>0.52621527777777777</v>
      </c>
      <c r="C50" s="4">
        <v>146</v>
      </c>
      <c r="D50" s="4">
        <v>76.900000000000006</v>
      </c>
      <c r="E50" s="4">
        <v>3.802</v>
      </c>
      <c r="F50" s="4">
        <v>29.49</v>
      </c>
      <c r="G50" s="4">
        <v>2.7330000000000001</v>
      </c>
      <c r="H50" s="4">
        <v>8.2100000000000009</v>
      </c>
      <c r="I50" s="4">
        <v>2797.75</v>
      </c>
    </row>
    <row r="51" spans="1:9">
      <c r="A51" s="5">
        <v>41103</v>
      </c>
      <c r="B51" s="6">
        <v>0.52626157407407403</v>
      </c>
      <c r="C51" s="4">
        <v>150</v>
      </c>
      <c r="D51" s="4">
        <v>76.73</v>
      </c>
      <c r="E51" s="4">
        <v>3.7709999999999999</v>
      </c>
      <c r="F51" s="4">
        <v>29.49</v>
      </c>
      <c r="G51" s="4">
        <v>2.7330000000000001</v>
      </c>
      <c r="H51" s="4">
        <v>8.17</v>
      </c>
      <c r="I51" s="4">
        <v>2792.95</v>
      </c>
    </row>
    <row r="52" spans="1:9">
      <c r="A52" s="5">
        <v>41103</v>
      </c>
      <c r="B52" s="6">
        <v>0.52630787037037041</v>
      </c>
      <c r="C52" s="4">
        <v>154</v>
      </c>
      <c r="D52" s="4">
        <v>76.650000000000006</v>
      </c>
      <c r="E52" s="4">
        <v>2.7010000000000001</v>
      </c>
      <c r="F52" s="4">
        <v>29.49</v>
      </c>
      <c r="G52" s="4">
        <v>2.7069999999999999</v>
      </c>
      <c r="H52" s="4">
        <v>8.16</v>
      </c>
      <c r="I52" s="4">
        <v>2816.24</v>
      </c>
    </row>
    <row r="53" spans="1:9">
      <c r="A53" s="5">
        <v>41103</v>
      </c>
      <c r="B53" s="6">
        <v>0.52634259259259253</v>
      </c>
      <c r="C53" s="4">
        <v>157</v>
      </c>
      <c r="D53" s="4">
        <v>76.84</v>
      </c>
      <c r="E53" s="4">
        <v>3.7309999999999999</v>
      </c>
      <c r="F53" s="4">
        <v>29.49</v>
      </c>
      <c r="G53" s="4">
        <v>2.7330000000000001</v>
      </c>
      <c r="H53" s="4">
        <v>8.16</v>
      </c>
      <c r="I53" s="4">
        <v>2793.81</v>
      </c>
    </row>
    <row r="54" spans="1:9">
      <c r="A54" s="5">
        <v>41103</v>
      </c>
      <c r="B54" s="6">
        <v>0.52638888888888891</v>
      </c>
      <c r="C54" s="4">
        <v>161</v>
      </c>
      <c r="D54" s="4">
        <v>76.63</v>
      </c>
      <c r="E54" s="4">
        <v>3.714</v>
      </c>
      <c r="F54" s="4">
        <v>29.49</v>
      </c>
      <c r="G54" s="4">
        <v>2.7330000000000001</v>
      </c>
      <c r="H54" s="4">
        <v>8.14</v>
      </c>
      <c r="I54" s="4">
        <v>2786.37</v>
      </c>
    </row>
    <row r="55" spans="1:9">
      <c r="A55" s="5">
        <v>41103</v>
      </c>
      <c r="B55" s="6">
        <v>0.52643518518518517</v>
      </c>
      <c r="C55" s="4">
        <v>165</v>
      </c>
      <c r="D55" s="4">
        <v>76.58</v>
      </c>
      <c r="E55" s="4">
        <v>3.746</v>
      </c>
      <c r="F55" s="4">
        <v>29.49</v>
      </c>
      <c r="G55" s="4">
        <v>2.7330000000000001</v>
      </c>
      <c r="H55" s="4">
        <v>8.1199999999999992</v>
      </c>
      <c r="I55" s="4">
        <v>2796.9</v>
      </c>
    </row>
    <row r="56" spans="1:9">
      <c r="A56" s="5">
        <v>41103</v>
      </c>
      <c r="B56" s="6">
        <v>0.52648148148148144</v>
      </c>
      <c r="C56" s="4">
        <v>169</v>
      </c>
      <c r="D56" s="4">
        <v>76.58</v>
      </c>
      <c r="E56" s="4">
        <v>3.476</v>
      </c>
      <c r="F56" s="4">
        <v>29.49</v>
      </c>
      <c r="G56" s="4">
        <v>2.7330000000000001</v>
      </c>
      <c r="H56" s="4">
        <v>8.1199999999999992</v>
      </c>
      <c r="I56" s="4">
        <v>2796.15</v>
      </c>
    </row>
    <row r="57" spans="1:9">
      <c r="A57" s="5">
        <v>41103</v>
      </c>
      <c r="B57" s="6">
        <v>0.52652777777777782</v>
      </c>
      <c r="C57" s="4">
        <v>173</v>
      </c>
      <c r="D57" s="4">
        <v>76.760000000000005</v>
      </c>
      <c r="E57" s="4">
        <v>3.6030000000000002</v>
      </c>
      <c r="F57" s="4">
        <v>29.49</v>
      </c>
      <c r="G57" s="4">
        <v>2.7069999999999999</v>
      </c>
      <c r="H57" s="4">
        <v>8.1300000000000008</v>
      </c>
      <c r="I57" s="4">
        <v>2803.86</v>
      </c>
    </row>
    <row r="58" spans="1:9">
      <c r="A58" s="5">
        <v>41103</v>
      </c>
      <c r="B58" s="6">
        <v>0.52657407407407408</v>
      </c>
      <c r="C58" s="4">
        <v>177</v>
      </c>
      <c r="D58" s="4">
        <v>77.05</v>
      </c>
      <c r="E58" s="4">
        <v>2.98</v>
      </c>
      <c r="F58" s="4">
        <v>29.49</v>
      </c>
      <c r="G58" s="4">
        <v>2.7069999999999999</v>
      </c>
      <c r="H58" s="4">
        <v>8.14</v>
      </c>
      <c r="I58" s="4">
        <v>2831.92</v>
      </c>
    </row>
    <row r="59" spans="1:9">
      <c r="A59" s="5">
        <v>41103</v>
      </c>
      <c r="B59" s="6">
        <v>0.52662037037037035</v>
      </c>
      <c r="C59" s="4">
        <v>181</v>
      </c>
      <c r="D59" s="4">
        <v>77.22</v>
      </c>
      <c r="E59" s="4">
        <v>3.4009999999999998</v>
      </c>
      <c r="F59" s="4">
        <v>29.49</v>
      </c>
      <c r="G59" s="4">
        <v>2.7330000000000001</v>
      </c>
      <c r="H59" s="4">
        <v>8.16</v>
      </c>
      <c r="I59" s="4">
        <v>2817.88</v>
      </c>
    </row>
    <row r="60" spans="1:9">
      <c r="A60" s="5">
        <v>41103</v>
      </c>
      <c r="B60" s="6">
        <v>0.52666666666666673</v>
      </c>
      <c r="C60" s="4">
        <v>185</v>
      </c>
      <c r="D60" s="4">
        <v>77.06</v>
      </c>
      <c r="E60" s="4">
        <v>3.484</v>
      </c>
      <c r="F60" s="4">
        <v>29.49</v>
      </c>
      <c r="G60" s="4">
        <v>2.7330000000000001</v>
      </c>
      <c r="H60" s="4">
        <v>8.16</v>
      </c>
      <c r="I60" s="4">
        <v>2803.32</v>
      </c>
    </row>
    <row r="61" spans="1:9">
      <c r="A61" s="5">
        <v>41103</v>
      </c>
      <c r="B61" s="6">
        <v>0.52670138888888884</v>
      </c>
      <c r="C61" s="4">
        <v>188</v>
      </c>
      <c r="D61" s="4">
        <v>76.930000000000007</v>
      </c>
      <c r="E61" s="4">
        <v>3.5129999999999999</v>
      </c>
      <c r="F61" s="4">
        <v>29.49</v>
      </c>
      <c r="G61" s="4">
        <v>2.7330000000000001</v>
      </c>
      <c r="H61" s="4">
        <v>8.16</v>
      </c>
      <c r="I61" s="4">
        <v>2809.67</v>
      </c>
    </row>
    <row r="62" spans="1:9">
      <c r="A62" s="5">
        <v>41103</v>
      </c>
      <c r="B62" s="6">
        <v>0.52674768518518522</v>
      </c>
      <c r="C62" s="4">
        <v>192</v>
      </c>
      <c r="D62" s="4">
        <v>76.88</v>
      </c>
      <c r="E62" s="4">
        <v>3.524</v>
      </c>
      <c r="F62" s="4">
        <v>29.49</v>
      </c>
      <c r="G62" s="4">
        <v>2.7330000000000001</v>
      </c>
      <c r="H62" s="4">
        <v>8.16</v>
      </c>
      <c r="I62" s="4">
        <v>2810.42</v>
      </c>
    </row>
    <row r="63" spans="1:9">
      <c r="A63" s="5">
        <v>41103</v>
      </c>
      <c r="B63" s="6">
        <v>0.52679398148148149</v>
      </c>
      <c r="C63" s="4">
        <v>196</v>
      </c>
      <c r="D63" s="4">
        <v>77.41</v>
      </c>
      <c r="E63" s="4">
        <v>1.802</v>
      </c>
      <c r="F63" s="4">
        <v>29.49</v>
      </c>
      <c r="G63" s="4">
        <v>2.7330000000000001</v>
      </c>
      <c r="H63" s="4">
        <v>8.17</v>
      </c>
      <c r="I63" s="4">
        <v>2838.95</v>
      </c>
    </row>
    <row r="64" spans="1:9">
      <c r="A64" s="5">
        <v>41103</v>
      </c>
      <c r="B64" s="6">
        <v>0.52684027777777775</v>
      </c>
      <c r="C64" s="4">
        <v>200</v>
      </c>
      <c r="D64" s="4">
        <v>78.11</v>
      </c>
      <c r="E64" s="4">
        <v>1.9610000000000001</v>
      </c>
      <c r="F64" s="4">
        <v>29.49</v>
      </c>
      <c r="G64" s="4">
        <v>2.7330000000000001</v>
      </c>
      <c r="H64" s="4">
        <v>8.1999999999999993</v>
      </c>
      <c r="I64" s="4">
        <v>2851.99</v>
      </c>
    </row>
    <row r="65" spans="1:9">
      <c r="A65" s="5">
        <v>41103</v>
      </c>
      <c r="B65" s="6">
        <v>0.52688657407407413</v>
      </c>
      <c r="C65" s="4">
        <v>204</v>
      </c>
      <c r="D65" s="4">
        <v>77.540000000000006</v>
      </c>
      <c r="E65" s="4">
        <v>1.8149999999999999</v>
      </c>
      <c r="F65" s="4">
        <v>29.49</v>
      </c>
      <c r="G65" s="4">
        <v>2.7330000000000001</v>
      </c>
      <c r="H65" s="4">
        <v>8.19</v>
      </c>
      <c r="I65" s="4">
        <v>2850.89</v>
      </c>
    </row>
    <row r="66" spans="1:9">
      <c r="A66" s="5">
        <v>41103</v>
      </c>
      <c r="B66" s="6">
        <v>0.5269328703703704</v>
      </c>
      <c r="C66" s="4">
        <v>208</v>
      </c>
      <c r="D66" s="4">
        <v>77.14</v>
      </c>
      <c r="E66" s="4">
        <v>2.8</v>
      </c>
      <c r="F66" s="4">
        <v>29.49</v>
      </c>
      <c r="G66" s="4">
        <v>2.7330000000000001</v>
      </c>
      <c r="H66" s="4">
        <v>8.19</v>
      </c>
      <c r="I66" s="4">
        <v>2814.54</v>
      </c>
    </row>
    <row r="67" spans="1:9">
      <c r="A67" s="5">
        <v>41103</v>
      </c>
      <c r="B67" s="6">
        <v>0.52697916666666667</v>
      </c>
      <c r="C67" s="4">
        <v>212</v>
      </c>
      <c r="D67" s="4">
        <v>77.59</v>
      </c>
      <c r="E67" s="4">
        <v>2.9169999999999998</v>
      </c>
      <c r="F67" s="4">
        <v>29.49</v>
      </c>
      <c r="G67" s="4">
        <v>2.7330000000000001</v>
      </c>
      <c r="H67" s="4">
        <v>8.19</v>
      </c>
      <c r="I67" s="4">
        <v>2817.57</v>
      </c>
    </row>
    <row r="68" spans="1:9">
      <c r="A68" s="5">
        <v>41103</v>
      </c>
      <c r="B68" s="6">
        <v>0.52702546296296293</v>
      </c>
      <c r="C68" s="4">
        <v>216</v>
      </c>
      <c r="D68" s="4">
        <v>77.34</v>
      </c>
      <c r="E68" s="4">
        <v>2.4540000000000002</v>
      </c>
      <c r="F68" s="4">
        <v>29.49</v>
      </c>
      <c r="G68" s="4">
        <v>2.7069999999999999</v>
      </c>
      <c r="H68" s="4">
        <v>8.19</v>
      </c>
      <c r="I68" s="4">
        <v>2816.06</v>
      </c>
    </row>
    <row r="69" spans="1:9">
      <c r="A69" s="5">
        <v>41103</v>
      </c>
      <c r="B69" s="6">
        <v>0.52706018518518516</v>
      </c>
      <c r="C69" s="4">
        <v>219</v>
      </c>
      <c r="D69" s="4">
        <v>77.290000000000006</v>
      </c>
      <c r="E69" s="4">
        <v>2.6389999999999998</v>
      </c>
      <c r="F69" s="4">
        <v>29.49</v>
      </c>
      <c r="G69" s="4">
        <v>2.7330000000000001</v>
      </c>
      <c r="H69" s="4">
        <v>8.18</v>
      </c>
      <c r="I69" s="4">
        <v>2815.41</v>
      </c>
    </row>
    <row r="70" spans="1:9">
      <c r="A70" s="5">
        <v>41103</v>
      </c>
      <c r="B70" s="6">
        <v>0.52710648148148154</v>
      </c>
      <c r="C70" s="4">
        <v>223</v>
      </c>
      <c r="D70" s="4">
        <v>77.09</v>
      </c>
      <c r="E70" s="4">
        <v>2.8250000000000002</v>
      </c>
      <c r="F70" s="4">
        <v>29.49</v>
      </c>
      <c r="G70" s="4">
        <v>2.7330000000000001</v>
      </c>
      <c r="H70" s="4">
        <v>8.17</v>
      </c>
      <c r="I70" s="4">
        <v>2809.37</v>
      </c>
    </row>
    <row r="71" spans="1:9">
      <c r="A71" s="5">
        <v>41103</v>
      </c>
      <c r="B71" s="6">
        <v>0.5271527777777778</v>
      </c>
      <c r="C71" s="4">
        <v>227</v>
      </c>
      <c r="D71" s="4">
        <v>77.040000000000006</v>
      </c>
      <c r="E71" s="4">
        <v>2.8450000000000002</v>
      </c>
      <c r="F71" s="4">
        <v>29.49</v>
      </c>
      <c r="G71" s="4">
        <v>2.7330000000000001</v>
      </c>
      <c r="H71" s="4">
        <v>8.17</v>
      </c>
      <c r="I71" s="4">
        <v>2811.1</v>
      </c>
    </row>
    <row r="72" spans="1:9">
      <c r="A72" s="5">
        <v>41103</v>
      </c>
      <c r="B72" s="6">
        <v>0.52719907407407407</v>
      </c>
      <c r="C72" s="4">
        <v>231</v>
      </c>
      <c r="D72" s="4">
        <v>77.010000000000005</v>
      </c>
      <c r="E72" s="4">
        <v>2.85</v>
      </c>
      <c r="F72" s="4">
        <v>29.49</v>
      </c>
      <c r="G72" s="4">
        <v>2.7589999999999999</v>
      </c>
      <c r="H72" s="4">
        <v>8.17</v>
      </c>
      <c r="I72" s="4">
        <v>2810.13</v>
      </c>
    </row>
    <row r="73" spans="1:9">
      <c r="A73" s="5">
        <v>41103</v>
      </c>
      <c r="B73" s="6">
        <v>0.52724537037037034</v>
      </c>
      <c r="C73" s="4">
        <v>235</v>
      </c>
      <c r="D73" s="4">
        <v>77.040000000000006</v>
      </c>
      <c r="E73" s="4">
        <v>2.8879999999999999</v>
      </c>
      <c r="F73" s="4">
        <v>29.49</v>
      </c>
      <c r="G73" s="4">
        <v>2.7330000000000001</v>
      </c>
      <c r="H73" s="4">
        <v>8.17</v>
      </c>
      <c r="I73" s="4">
        <v>2807.12</v>
      </c>
    </row>
    <row r="74" spans="1:9">
      <c r="A74" s="5">
        <v>41103</v>
      </c>
      <c r="B74" s="6">
        <v>0.5272916666666666</v>
      </c>
      <c r="C74" s="4">
        <v>239</v>
      </c>
      <c r="D74" s="4">
        <v>77.2</v>
      </c>
      <c r="E74" s="4">
        <v>1.41</v>
      </c>
      <c r="F74" s="4">
        <v>29.49</v>
      </c>
      <c r="G74" s="4">
        <v>2.7330000000000001</v>
      </c>
      <c r="H74" s="4">
        <v>8.18</v>
      </c>
      <c r="I74" s="4">
        <v>2826.4</v>
      </c>
    </row>
    <row r="75" spans="1:9">
      <c r="A75" s="5">
        <v>41103</v>
      </c>
      <c r="B75" s="6">
        <v>0.52733796296296298</v>
      </c>
      <c r="C75" s="4">
        <v>243</v>
      </c>
      <c r="D75" s="4">
        <v>77.819999999999993</v>
      </c>
      <c r="E75" s="4">
        <v>2.1619999999999999</v>
      </c>
      <c r="F75" s="4">
        <v>29.49</v>
      </c>
      <c r="G75" s="4">
        <v>2.7330000000000001</v>
      </c>
      <c r="H75" s="4">
        <v>8.1999999999999993</v>
      </c>
      <c r="I75" s="4">
        <v>2879.6</v>
      </c>
    </row>
    <row r="76" spans="1:9">
      <c r="A76" s="5">
        <v>41103</v>
      </c>
      <c r="B76" s="6">
        <v>0.52738425925925925</v>
      </c>
      <c r="C76" s="4">
        <v>247</v>
      </c>
      <c r="D76" s="4">
        <v>79.28</v>
      </c>
      <c r="E76" s="4">
        <v>2.8109999999999999</v>
      </c>
      <c r="F76" s="4">
        <v>29.49</v>
      </c>
      <c r="G76" s="4">
        <v>2.7069999999999999</v>
      </c>
      <c r="H76" s="4">
        <v>8.26</v>
      </c>
      <c r="I76" s="4">
        <v>2852.26</v>
      </c>
    </row>
    <row r="77" spans="1:9">
      <c r="A77" s="5">
        <v>41103</v>
      </c>
      <c r="B77" s="6">
        <v>0.52743055555555551</v>
      </c>
      <c r="C77" s="4">
        <v>251</v>
      </c>
      <c r="D77" s="4">
        <v>79.760000000000005</v>
      </c>
      <c r="E77" s="4">
        <v>3.3839999999999999</v>
      </c>
      <c r="F77" s="4">
        <v>29.49</v>
      </c>
      <c r="G77" s="4">
        <v>2.7330000000000001</v>
      </c>
      <c r="H77" s="4">
        <v>8.2799999999999994</v>
      </c>
      <c r="I77" s="4">
        <v>2850.93</v>
      </c>
    </row>
    <row r="78" spans="1:9">
      <c r="A78" s="5">
        <v>41103</v>
      </c>
      <c r="B78" s="6">
        <v>0.52746527777777774</v>
      </c>
      <c r="C78" s="4">
        <v>254</v>
      </c>
      <c r="D78" s="4">
        <v>77.87</v>
      </c>
      <c r="E78" s="4">
        <v>3.448</v>
      </c>
      <c r="F78" s="4">
        <v>29.49</v>
      </c>
      <c r="G78" s="4">
        <v>2.7069999999999999</v>
      </c>
      <c r="H78" s="4">
        <v>8.25</v>
      </c>
      <c r="I78" s="4">
        <v>2825.54</v>
      </c>
    </row>
    <row r="79" spans="1:9">
      <c r="A79" s="5">
        <v>41103</v>
      </c>
      <c r="B79" s="6">
        <v>0.52751157407407401</v>
      </c>
      <c r="C79" s="4">
        <v>258</v>
      </c>
      <c r="D79" s="4">
        <v>77.31</v>
      </c>
      <c r="E79" s="4">
        <v>3.4169999999999998</v>
      </c>
      <c r="F79" s="4">
        <v>29.49</v>
      </c>
      <c r="G79" s="4">
        <v>2.7330000000000001</v>
      </c>
      <c r="H79" s="4">
        <v>8.2100000000000009</v>
      </c>
      <c r="I79" s="4">
        <v>2807.58</v>
      </c>
    </row>
    <row r="80" spans="1:9">
      <c r="A80" s="5">
        <v>41103</v>
      </c>
      <c r="B80" s="6">
        <v>0.52755787037037039</v>
      </c>
      <c r="C80" s="4">
        <v>262</v>
      </c>
      <c r="D80" s="4">
        <v>77.489999999999995</v>
      </c>
      <c r="E80" s="4">
        <v>3.9409999999999998</v>
      </c>
      <c r="F80" s="4">
        <v>29.49</v>
      </c>
      <c r="G80" s="4">
        <v>2.7330000000000001</v>
      </c>
      <c r="H80" s="4">
        <v>8.1999999999999993</v>
      </c>
      <c r="I80" s="4">
        <v>2780.21</v>
      </c>
    </row>
    <row r="81" spans="1:9">
      <c r="A81" s="5">
        <v>41103</v>
      </c>
      <c r="B81" s="6">
        <v>0.52760416666666665</v>
      </c>
      <c r="C81" s="4">
        <v>266</v>
      </c>
      <c r="D81" s="4">
        <v>76.81</v>
      </c>
      <c r="E81" s="4">
        <v>3.9750000000000001</v>
      </c>
      <c r="F81" s="4">
        <v>29.49</v>
      </c>
      <c r="G81" s="4">
        <v>2.7069999999999999</v>
      </c>
      <c r="H81" s="4">
        <v>8.14</v>
      </c>
      <c r="I81" s="4">
        <v>2739.37</v>
      </c>
    </row>
    <row r="82" spans="1:9">
      <c r="A82" s="5">
        <v>41103</v>
      </c>
      <c r="B82" s="6">
        <v>0.52765046296296292</v>
      </c>
      <c r="C82" s="4">
        <v>270</v>
      </c>
      <c r="D82" s="4">
        <v>76.56</v>
      </c>
      <c r="E82" s="4">
        <v>3.9620000000000002</v>
      </c>
      <c r="F82" s="4">
        <v>29.49</v>
      </c>
      <c r="G82" s="4">
        <v>2.7069999999999999</v>
      </c>
      <c r="H82" s="4">
        <v>8.01</v>
      </c>
      <c r="I82" s="4">
        <v>2800.4</v>
      </c>
    </row>
    <row r="83" spans="1:9">
      <c r="A83" s="5">
        <v>41103</v>
      </c>
      <c r="B83" s="6">
        <v>0.5276967592592593</v>
      </c>
      <c r="C83" s="4">
        <v>274</v>
      </c>
      <c r="D83" s="4">
        <v>76.48</v>
      </c>
      <c r="E83" s="4">
        <v>3.9380000000000002</v>
      </c>
      <c r="F83" s="4">
        <v>29.49</v>
      </c>
      <c r="G83" s="4">
        <v>2.7069999999999999</v>
      </c>
      <c r="H83" s="4">
        <v>7.93</v>
      </c>
      <c r="I83" s="4">
        <v>2786.04</v>
      </c>
    </row>
    <row r="84" spans="1:9">
      <c r="A84" s="5">
        <v>41103</v>
      </c>
      <c r="B84" s="6">
        <v>0.52774305555555556</v>
      </c>
      <c r="C84" s="4">
        <v>278</v>
      </c>
      <c r="D84" s="4">
        <v>76.44</v>
      </c>
      <c r="E84" s="4">
        <v>3.9460000000000002</v>
      </c>
      <c r="F84" s="4">
        <v>29.49</v>
      </c>
      <c r="G84" s="4">
        <v>2.7069999999999999</v>
      </c>
      <c r="H84" s="4">
        <v>7.89</v>
      </c>
      <c r="I84" s="4">
        <v>2801.27</v>
      </c>
    </row>
    <row r="85" spans="1:9">
      <c r="A85" s="5">
        <v>41103</v>
      </c>
      <c r="B85" s="6">
        <v>0.52778935185185183</v>
      </c>
      <c r="C85" s="4">
        <v>282</v>
      </c>
      <c r="D85" s="4">
        <v>76.45</v>
      </c>
      <c r="E85" s="4">
        <v>3.9540000000000002</v>
      </c>
      <c r="F85" s="4">
        <v>29.49</v>
      </c>
      <c r="G85" s="4">
        <v>2.7330000000000001</v>
      </c>
      <c r="H85" s="4">
        <v>7.86</v>
      </c>
      <c r="I85" s="4">
        <v>2791.14</v>
      </c>
    </row>
    <row r="86" spans="1:9">
      <c r="A86" s="5">
        <v>41103</v>
      </c>
      <c r="B86" s="6">
        <v>0.52782407407407406</v>
      </c>
      <c r="C86" s="4">
        <v>285</v>
      </c>
      <c r="D86" s="4">
        <v>79.81</v>
      </c>
      <c r="E86" s="4">
        <v>0.36599999999999999</v>
      </c>
      <c r="F86" s="4">
        <v>29.49</v>
      </c>
      <c r="G86" s="4">
        <v>2.7330000000000001</v>
      </c>
      <c r="H86" s="4">
        <v>8.18</v>
      </c>
      <c r="I86" s="4">
        <v>2972.75</v>
      </c>
    </row>
    <row r="87" spans="1:9">
      <c r="A87" s="5">
        <v>41103</v>
      </c>
      <c r="B87" s="6">
        <v>0.52787037037037032</v>
      </c>
      <c r="C87" s="4">
        <v>289</v>
      </c>
      <c r="D87" s="4">
        <v>82.31</v>
      </c>
      <c r="E87" s="4">
        <v>0.88100000000000001</v>
      </c>
      <c r="F87" s="4">
        <v>29.49</v>
      </c>
      <c r="G87" s="4">
        <v>2.6549999999999998</v>
      </c>
      <c r="H87" s="4">
        <v>8.33</v>
      </c>
      <c r="I87" s="4">
        <v>2992.42</v>
      </c>
    </row>
    <row r="88" spans="1:9">
      <c r="A88" s="11">
        <v>41103</v>
      </c>
      <c r="B88" s="12">
        <v>0.5279166666666667</v>
      </c>
      <c r="C88" s="13">
        <v>293</v>
      </c>
      <c r="D88" s="13">
        <v>79.84</v>
      </c>
      <c r="E88" s="13">
        <v>7.5999999999999998E-2</v>
      </c>
      <c r="F88" s="13">
        <v>29.49</v>
      </c>
      <c r="G88" s="13">
        <v>2.7330000000000001</v>
      </c>
      <c r="H88" s="13">
        <v>8.39</v>
      </c>
      <c r="I88" s="13">
        <v>3.2</v>
      </c>
    </row>
    <row r="89" spans="1:9">
      <c r="A89" s="11">
        <v>41103</v>
      </c>
      <c r="B89" s="12">
        <v>0.52796296296296297</v>
      </c>
      <c r="C89" s="13">
        <v>297</v>
      </c>
      <c r="D89" s="13">
        <v>78.55</v>
      </c>
      <c r="E89" s="13">
        <v>5.8999999999999997E-2</v>
      </c>
      <c r="F89" s="13">
        <v>29.49</v>
      </c>
      <c r="G89" s="13">
        <v>2.7069999999999999</v>
      </c>
      <c r="H89" s="13">
        <v>8.41</v>
      </c>
      <c r="I89" s="13">
        <v>2.33</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J41"/>
  <sheetViews>
    <sheetView zoomScale="80" zoomScaleNormal="80" workbookViewId="0">
      <selection activeCell="H1" sqref="H1:I1"/>
    </sheetView>
  </sheetViews>
  <sheetFormatPr defaultRowHeight="15"/>
  <cols>
    <col min="1" max="6" width="19.85546875" style="4" customWidth="1"/>
    <col min="7" max="9" width="23.7109375" style="4" customWidth="1"/>
    <col min="10" max="10" width="19" style="4" customWidth="1"/>
    <col min="11" max="16384" width="9.140625" style="4"/>
  </cols>
  <sheetData>
    <row r="1" spans="1:10" ht="35.25" customHeight="1">
      <c r="A1" s="4" t="s">
        <v>101</v>
      </c>
      <c r="B1" s="4" t="s">
        <v>148</v>
      </c>
      <c r="C1" s="9" t="s">
        <v>237</v>
      </c>
      <c r="D1" s="9" t="s">
        <v>236</v>
      </c>
      <c r="E1" s="9" t="s">
        <v>228</v>
      </c>
      <c r="F1" s="9" t="s">
        <v>229</v>
      </c>
      <c r="G1" s="9" t="s">
        <v>230</v>
      </c>
      <c r="H1" s="9" t="s">
        <v>242</v>
      </c>
      <c r="I1" s="9" t="s">
        <v>243</v>
      </c>
      <c r="J1" s="9" t="s">
        <v>231</v>
      </c>
    </row>
    <row r="2" spans="1:10">
      <c r="A2" s="4" t="s">
        <v>103</v>
      </c>
      <c r="B2" s="7">
        <v>41115.638344907406</v>
      </c>
      <c r="C2" s="5">
        <v>41115</v>
      </c>
      <c r="D2" s="14">
        <v>0.63834490740740735</v>
      </c>
      <c r="E2" s="4">
        <f>MAX(B8:B40)-MIN(B8:B40)</f>
        <v>10.429999999999993</v>
      </c>
      <c r="F2" s="4">
        <f>MAX(C8:C40)-MIN(C8:C40)</f>
        <v>14.244999999999999</v>
      </c>
      <c r="G2" s="4">
        <f>MAX(E8:E40)-MIN(E8:E40)</f>
        <v>197</v>
      </c>
      <c r="H2" s="4">
        <f>MAX(B8:B40)</f>
        <v>85.55</v>
      </c>
      <c r="I2" s="4">
        <f>MIN(B8:B40)</f>
        <v>75.12</v>
      </c>
      <c r="J2" s="13"/>
    </row>
    <row r="3" spans="1:10">
      <c r="A3" s="4" t="s">
        <v>146</v>
      </c>
      <c r="B3" s="7">
        <v>41115.638344907406</v>
      </c>
    </row>
    <row r="4" spans="1:10">
      <c r="A4" s="4" t="s">
        <v>104</v>
      </c>
      <c r="B4" s="7">
        <v>41115.638344907406</v>
      </c>
    </row>
    <row r="7" spans="1:10">
      <c r="A7" s="4" t="s">
        <v>145</v>
      </c>
      <c r="B7" s="4" t="s">
        <v>144</v>
      </c>
      <c r="C7" s="4" t="s">
        <v>143</v>
      </c>
      <c r="D7" s="4" t="s">
        <v>124</v>
      </c>
      <c r="E7" s="4" t="s">
        <v>142</v>
      </c>
      <c r="F7" s="4" t="s">
        <v>141</v>
      </c>
    </row>
    <row r="8" spans="1:10">
      <c r="A8" s="7">
        <v>41115.638854166667</v>
      </c>
      <c r="B8" s="4">
        <v>85.53</v>
      </c>
      <c r="C8" s="4">
        <v>0.34799999999999998</v>
      </c>
      <c r="D8" s="4">
        <v>8.44</v>
      </c>
      <c r="E8" s="4">
        <v>1657</v>
      </c>
      <c r="F8" s="4">
        <v>2.577</v>
      </c>
    </row>
    <row r="9" spans="1:10">
      <c r="A9" s="7">
        <v>41115.63890046296</v>
      </c>
      <c r="B9" s="4">
        <v>85.55</v>
      </c>
      <c r="C9" s="4">
        <v>1.611</v>
      </c>
      <c r="D9" s="4">
        <v>8.49</v>
      </c>
      <c r="E9" s="4">
        <v>1590</v>
      </c>
      <c r="F9" s="4">
        <v>2.6030000000000002</v>
      </c>
    </row>
    <row r="10" spans="1:10">
      <c r="A10" s="7">
        <v>41115.63894675926</v>
      </c>
      <c r="B10" s="4">
        <v>81.89</v>
      </c>
      <c r="C10" s="4">
        <v>2.2679999999999998</v>
      </c>
      <c r="D10" s="4">
        <v>8.4700000000000006</v>
      </c>
      <c r="E10" s="4">
        <v>1645</v>
      </c>
      <c r="F10" s="4">
        <v>2.577</v>
      </c>
    </row>
    <row r="11" spans="1:10">
      <c r="A11" s="7">
        <v>41115.638993055552</v>
      </c>
      <c r="B11" s="4">
        <v>81.66</v>
      </c>
      <c r="C11" s="4">
        <v>2.9950000000000001</v>
      </c>
      <c r="D11" s="4">
        <v>8.48</v>
      </c>
      <c r="E11" s="4">
        <v>1635</v>
      </c>
      <c r="F11" s="4">
        <v>2.6030000000000002</v>
      </c>
    </row>
    <row r="12" spans="1:10">
      <c r="A12" s="7">
        <v>41115.639039351852</v>
      </c>
      <c r="B12" s="4">
        <v>80.86</v>
      </c>
      <c r="C12" s="4">
        <v>3.2839999999999998</v>
      </c>
      <c r="D12" s="4">
        <v>8.4600000000000009</v>
      </c>
      <c r="E12" s="4">
        <v>1642</v>
      </c>
      <c r="F12" s="4">
        <v>2.577</v>
      </c>
    </row>
    <row r="13" spans="1:10">
      <c r="A13" s="7">
        <v>41115.639074074075</v>
      </c>
      <c r="B13" s="4">
        <v>79.61</v>
      </c>
      <c r="C13" s="4">
        <v>4.452</v>
      </c>
      <c r="D13" s="4">
        <v>8.43</v>
      </c>
      <c r="E13" s="4">
        <v>1643</v>
      </c>
      <c r="F13" s="4">
        <v>2.6030000000000002</v>
      </c>
    </row>
    <row r="14" spans="1:10">
      <c r="A14" s="7">
        <v>41115.639120370368</v>
      </c>
      <c r="B14" s="4">
        <v>78.53</v>
      </c>
      <c r="C14" s="4">
        <v>5.2350000000000003</v>
      </c>
      <c r="D14" s="4">
        <v>8.39</v>
      </c>
      <c r="E14" s="4">
        <v>1642</v>
      </c>
      <c r="F14" s="4">
        <v>2.6030000000000002</v>
      </c>
    </row>
    <row r="15" spans="1:10">
      <c r="A15" s="7">
        <v>41115.639166666668</v>
      </c>
      <c r="B15" s="4">
        <v>77.930000000000007</v>
      </c>
      <c r="C15" s="4">
        <v>5.5830000000000002</v>
      </c>
      <c r="D15" s="4">
        <v>8.36</v>
      </c>
      <c r="E15" s="4">
        <v>1648</v>
      </c>
      <c r="F15" s="4">
        <v>2.6030000000000002</v>
      </c>
    </row>
    <row r="16" spans="1:10">
      <c r="A16" s="7">
        <v>41115.63921296296</v>
      </c>
      <c r="B16" s="4">
        <v>77.47</v>
      </c>
      <c r="C16" s="4">
        <v>7.391</v>
      </c>
      <c r="D16" s="4">
        <v>8.33</v>
      </c>
      <c r="E16" s="4">
        <v>1655</v>
      </c>
      <c r="F16" s="4">
        <v>2.6030000000000002</v>
      </c>
    </row>
    <row r="17" spans="1:6">
      <c r="A17" s="7">
        <v>41115.63925925926</v>
      </c>
      <c r="B17" s="4">
        <v>77.39</v>
      </c>
      <c r="C17" s="4">
        <v>10.038</v>
      </c>
      <c r="D17" s="4">
        <v>8.36</v>
      </c>
      <c r="E17" s="4">
        <v>1670</v>
      </c>
      <c r="F17" s="4">
        <v>2.6030000000000002</v>
      </c>
    </row>
    <row r="18" spans="1:6">
      <c r="A18" s="7">
        <v>41115.639305555553</v>
      </c>
      <c r="B18" s="4">
        <v>76.88</v>
      </c>
      <c r="C18" s="4">
        <v>10.542</v>
      </c>
      <c r="D18" s="4">
        <v>8.31</v>
      </c>
      <c r="E18" s="4">
        <v>1678</v>
      </c>
      <c r="F18" s="4">
        <v>2.6030000000000002</v>
      </c>
    </row>
    <row r="19" spans="1:6">
      <c r="A19" s="7">
        <v>41115.639351851853</v>
      </c>
      <c r="B19" s="4">
        <v>76.87</v>
      </c>
      <c r="C19" s="4">
        <v>10.566000000000001</v>
      </c>
      <c r="D19" s="4">
        <v>8.27</v>
      </c>
      <c r="E19" s="4">
        <v>1682</v>
      </c>
      <c r="F19" s="4">
        <v>2.6030000000000002</v>
      </c>
    </row>
    <row r="20" spans="1:6">
      <c r="A20" s="7">
        <v>41115.639398148145</v>
      </c>
      <c r="B20" s="4">
        <v>76.69</v>
      </c>
      <c r="C20" s="4">
        <v>10.989000000000001</v>
      </c>
      <c r="D20" s="4">
        <v>8.23</v>
      </c>
      <c r="E20" s="4">
        <v>1690</v>
      </c>
      <c r="F20" s="4">
        <v>2.6030000000000002</v>
      </c>
    </row>
    <row r="21" spans="1:6">
      <c r="A21" s="7">
        <v>41115.639432870368</v>
      </c>
      <c r="B21" s="4">
        <v>76.67</v>
      </c>
      <c r="C21" s="4">
        <v>11.227</v>
      </c>
      <c r="D21" s="4">
        <v>8.18</v>
      </c>
      <c r="E21" s="4">
        <v>1695</v>
      </c>
      <c r="F21" s="4">
        <v>2.6030000000000002</v>
      </c>
    </row>
    <row r="22" spans="1:6">
      <c r="A22" s="7">
        <v>41115.639479166668</v>
      </c>
      <c r="B22" s="4">
        <v>76.540000000000006</v>
      </c>
      <c r="C22" s="4">
        <v>13.077999999999999</v>
      </c>
      <c r="D22" s="4">
        <v>8.1199999999999992</v>
      </c>
      <c r="E22" s="4">
        <v>1716</v>
      </c>
      <c r="F22" s="4">
        <v>2.6030000000000002</v>
      </c>
    </row>
    <row r="23" spans="1:6">
      <c r="A23" s="7">
        <v>41115.639525462961</v>
      </c>
      <c r="B23" s="4">
        <v>75.41</v>
      </c>
      <c r="C23" s="4">
        <v>14.446</v>
      </c>
      <c r="D23" s="4">
        <v>7.76</v>
      </c>
      <c r="E23" s="4">
        <v>1744</v>
      </c>
      <c r="F23" s="4">
        <v>2.6030000000000002</v>
      </c>
    </row>
    <row r="24" spans="1:6">
      <c r="A24" s="7">
        <v>41115.63957175926</v>
      </c>
      <c r="B24" s="4">
        <v>75.17</v>
      </c>
      <c r="C24" s="4">
        <v>14.464</v>
      </c>
      <c r="D24" s="4">
        <v>7.69</v>
      </c>
      <c r="E24" s="4">
        <v>1751</v>
      </c>
      <c r="F24" s="4">
        <v>2.6030000000000002</v>
      </c>
    </row>
    <row r="25" spans="1:6">
      <c r="A25" s="7">
        <v>41115.639618055553</v>
      </c>
      <c r="B25" s="4">
        <v>75.14</v>
      </c>
      <c r="C25" s="4">
        <v>14.497999999999999</v>
      </c>
      <c r="D25" s="4">
        <v>7.68</v>
      </c>
      <c r="E25" s="4">
        <v>1753</v>
      </c>
      <c r="F25" s="4">
        <v>2.6030000000000002</v>
      </c>
    </row>
    <row r="26" spans="1:6">
      <c r="A26" s="7">
        <v>41115.639664351853</v>
      </c>
      <c r="B26" s="4">
        <v>75.14</v>
      </c>
      <c r="C26" s="4">
        <v>14.526</v>
      </c>
      <c r="D26" s="4">
        <v>7.71</v>
      </c>
      <c r="E26" s="4">
        <v>1754</v>
      </c>
      <c r="F26" s="4">
        <v>2.6030000000000002</v>
      </c>
    </row>
    <row r="27" spans="1:6">
      <c r="A27" s="7">
        <v>41115.639710648145</v>
      </c>
      <c r="B27" s="4">
        <v>75.13</v>
      </c>
      <c r="C27" s="4">
        <v>14.552</v>
      </c>
      <c r="D27" s="4">
        <v>7.65</v>
      </c>
      <c r="E27" s="4">
        <v>1753</v>
      </c>
      <c r="F27" s="4">
        <v>2.6030000000000002</v>
      </c>
    </row>
    <row r="28" spans="1:6">
      <c r="A28" s="7">
        <v>41115.639756944445</v>
      </c>
      <c r="B28" s="4">
        <v>75.150000000000006</v>
      </c>
      <c r="C28" s="4">
        <v>14.557</v>
      </c>
      <c r="D28" s="4">
        <v>7.64</v>
      </c>
      <c r="E28" s="4">
        <v>1752</v>
      </c>
      <c r="F28" s="4">
        <v>2.6030000000000002</v>
      </c>
    </row>
    <row r="29" spans="1:6">
      <c r="A29" s="7">
        <v>41115.639803240738</v>
      </c>
      <c r="B29" s="4">
        <v>75.14</v>
      </c>
      <c r="C29" s="4">
        <v>14.593</v>
      </c>
      <c r="D29" s="4">
        <v>7.6</v>
      </c>
      <c r="E29" s="4">
        <v>1766</v>
      </c>
      <c r="F29" s="4">
        <v>2.6030000000000002</v>
      </c>
    </row>
    <row r="30" spans="1:6">
      <c r="A30" s="7">
        <v>41115.639837962961</v>
      </c>
      <c r="B30" s="4">
        <v>75.13</v>
      </c>
      <c r="C30" s="4">
        <v>14.144</v>
      </c>
      <c r="D30" s="4">
        <v>7.48</v>
      </c>
      <c r="E30" s="4">
        <v>1787</v>
      </c>
      <c r="F30" s="4">
        <v>2.629</v>
      </c>
    </row>
    <row r="31" spans="1:6">
      <c r="A31" s="7">
        <v>41115.639884259261</v>
      </c>
      <c r="B31" s="4">
        <v>75.12</v>
      </c>
      <c r="C31" s="4">
        <v>14.161</v>
      </c>
      <c r="D31" s="4">
        <v>7.37</v>
      </c>
      <c r="E31" s="4">
        <v>1776</v>
      </c>
      <c r="F31" s="4">
        <v>2.629</v>
      </c>
    </row>
    <row r="32" spans="1:6">
      <c r="A32" s="7">
        <v>41115.639930555553</v>
      </c>
      <c r="B32" s="4">
        <v>75.12</v>
      </c>
      <c r="C32" s="4">
        <v>14.161</v>
      </c>
      <c r="D32" s="4">
        <v>7.34</v>
      </c>
      <c r="E32" s="4">
        <v>1769</v>
      </c>
      <c r="F32" s="4">
        <v>2.6030000000000002</v>
      </c>
    </row>
    <row r="33" spans="1:6">
      <c r="A33" s="7">
        <v>41115.639976851853</v>
      </c>
      <c r="B33" s="4">
        <v>75.14</v>
      </c>
      <c r="C33" s="4">
        <v>14.177</v>
      </c>
      <c r="D33" s="4">
        <v>7.23</v>
      </c>
      <c r="E33" s="4">
        <v>1766</v>
      </c>
      <c r="F33" s="4">
        <v>2.6030000000000002</v>
      </c>
    </row>
    <row r="34" spans="1:6">
      <c r="A34" s="7">
        <v>41115.640023148146</v>
      </c>
      <c r="B34" s="4">
        <v>75.14</v>
      </c>
      <c r="C34" s="4">
        <v>14.175000000000001</v>
      </c>
      <c r="D34" s="4">
        <v>7.29</v>
      </c>
      <c r="E34" s="4">
        <v>1765</v>
      </c>
      <c r="F34" s="4">
        <v>2.6030000000000002</v>
      </c>
    </row>
    <row r="35" spans="1:6">
      <c r="A35" s="7">
        <v>41115.640069444446</v>
      </c>
      <c r="B35" s="4">
        <v>75.16</v>
      </c>
      <c r="C35" s="4">
        <v>14.188000000000001</v>
      </c>
      <c r="D35" s="4">
        <v>7.26</v>
      </c>
      <c r="E35" s="4">
        <v>1757</v>
      </c>
      <c r="F35" s="4">
        <v>2.629</v>
      </c>
    </row>
    <row r="36" spans="1:6">
      <c r="A36" s="7">
        <v>41115.640115740738</v>
      </c>
      <c r="B36" s="4">
        <v>75.2</v>
      </c>
      <c r="C36" s="4">
        <v>13.967000000000001</v>
      </c>
      <c r="D36" s="4">
        <v>7.25</v>
      </c>
      <c r="E36" s="4">
        <v>1749</v>
      </c>
      <c r="F36" s="4">
        <v>2.6030000000000002</v>
      </c>
    </row>
    <row r="37" spans="1:6">
      <c r="A37" s="7">
        <v>41115.640162037038</v>
      </c>
      <c r="B37" s="4">
        <v>75.23</v>
      </c>
      <c r="C37" s="4">
        <v>13.978</v>
      </c>
      <c r="D37" s="4">
        <v>7.24</v>
      </c>
      <c r="E37" s="4">
        <v>1758</v>
      </c>
      <c r="F37" s="4">
        <v>2.6030000000000002</v>
      </c>
    </row>
    <row r="38" spans="1:6">
      <c r="A38" s="7">
        <v>41115.640208333331</v>
      </c>
      <c r="B38" s="4">
        <v>75.260000000000005</v>
      </c>
      <c r="C38" s="4">
        <v>14.073</v>
      </c>
      <c r="D38" s="4">
        <v>7.24</v>
      </c>
      <c r="E38" s="4">
        <v>1738</v>
      </c>
      <c r="F38" s="4">
        <v>2.6030000000000002</v>
      </c>
    </row>
    <row r="39" spans="1:6">
      <c r="A39" s="7">
        <v>41115.640243055554</v>
      </c>
      <c r="B39" s="4">
        <v>76.41</v>
      </c>
      <c r="C39" s="4">
        <v>7.2060000000000004</v>
      </c>
      <c r="D39" s="4">
        <v>7.43</v>
      </c>
      <c r="E39" s="4">
        <v>1674</v>
      </c>
      <c r="F39" s="4">
        <v>2.6030000000000002</v>
      </c>
    </row>
    <row r="40" spans="1:6">
      <c r="A40" s="7">
        <v>41115.640289351853</v>
      </c>
      <c r="B40" s="4">
        <v>82.29</v>
      </c>
      <c r="C40" s="4">
        <v>0.503</v>
      </c>
      <c r="D40" s="4">
        <v>7.69</v>
      </c>
      <c r="E40" s="4">
        <v>1695</v>
      </c>
      <c r="F40" s="4">
        <v>2.6030000000000002</v>
      </c>
    </row>
    <row r="41" spans="1:6">
      <c r="A41" s="15">
        <v>41115.640335648146</v>
      </c>
      <c r="B41" s="13">
        <v>83.42</v>
      </c>
      <c r="C41" s="13">
        <v>2.4E-2</v>
      </c>
      <c r="D41" s="13">
        <v>7.79</v>
      </c>
      <c r="E41" s="13">
        <v>1.931</v>
      </c>
      <c r="F41" s="13">
        <v>2.629</v>
      </c>
    </row>
  </sheetData>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dimension ref="A1:J83"/>
  <sheetViews>
    <sheetView topLeftCell="A13" zoomScale="70" zoomScaleNormal="70" workbookViewId="0">
      <selection activeCell="D12" sqref="D12:J13"/>
    </sheetView>
  </sheetViews>
  <sheetFormatPr defaultRowHeight="15"/>
  <cols>
    <col min="1" max="1" width="20.5703125" style="4" bestFit="1" customWidth="1"/>
    <col min="2" max="2" width="11.7109375" style="4" customWidth="1"/>
    <col min="3" max="3" width="9.140625" style="4"/>
    <col min="4" max="4" width="12.42578125" style="4" customWidth="1"/>
    <col min="5" max="5" width="17" style="4" customWidth="1"/>
    <col min="6" max="6" width="18.140625" style="4" customWidth="1"/>
    <col min="7" max="7" width="13.7109375" style="4" customWidth="1"/>
    <col min="8" max="8" width="13.5703125" style="4" customWidth="1"/>
    <col min="9" max="9" width="16.28515625" style="4" customWidth="1"/>
    <col min="10" max="16384" width="9.140625" style="4"/>
  </cols>
  <sheetData>
    <row r="1" spans="1:10">
      <c r="A1" s="4" t="s">
        <v>90</v>
      </c>
      <c r="B1" s="4" t="s">
        <v>91</v>
      </c>
    </row>
    <row r="3" spans="1:10">
      <c r="A3" s="4" t="s">
        <v>92</v>
      </c>
      <c r="B3" s="5">
        <v>41106</v>
      </c>
      <c r="C3" s="6">
        <v>0.34388888888888891</v>
      </c>
    </row>
    <row r="4" spans="1:10">
      <c r="A4" s="4" t="s">
        <v>93</v>
      </c>
      <c r="B4" s="4" t="s">
        <v>199</v>
      </c>
    </row>
    <row r="5" spans="1:10">
      <c r="A5" s="4" t="s">
        <v>95</v>
      </c>
      <c r="B5" s="4" t="s">
        <v>96</v>
      </c>
    </row>
    <row r="7" spans="1:10">
      <c r="A7" s="4" t="s">
        <v>97</v>
      </c>
      <c r="B7" s="4">
        <v>48416</v>
      </c>
    </row>
    <row r="8" spans="1:10">
      <c r="A8" s="4" t="s">
        <v>98</v>
      </c>
      <c r="B8" s="4">
        <v>2.13</v>
      </c>
    </row>
    <row r="9" spans="1:10">
      <c r="A9" s="4" t="s">
        <v>99</v>
      </c>
      <c r="B9" s="4" t="s">
        <v>100</v>
      </c>
    </row>
    <row r="11" spans="1:10">
      <c r="A11" s="4" t="s">
        <v>101</v>
      </c>
      <c r="C11" s="4" t="s">
        <v>198</v>
      </c>
    </row>
    <row r="12" spans="1:10" ht="45">
      <c r="D12" s="9" t="s">
        <v>228</v>
      </c>
      <c r="E12" s="9" t="s">
        <v>229</v>
      </c>
      <c r="F12" s="9" t="s">
        <v>230</v>
      </c>
      <c r="G12" s="9" t="s">
        <v>242</v>
      </c>
      <c r="H12" s="9" t="s">
        <v>243</v>
      </c>
      <c r="I12" s="9" t="s">
        <v>231</v>
      </c>
      <c r="J12" s="9" t="s">
        <v>232</v>
      </c>
    </row>
    <row r="13" spans="1:10">
      <c r="A13" s="4" t="s">
        <v>103</v>
      </c>
      <c r="B13" s="5">
        <v>41103</v>
      </c>
      <c r="C13" s="6">
        <v>0.5118287037037037</v>
      </c>
      <c r="D13" s="4">
        <f>MAX(D30:D64,D66:D80)-MIN(D30:D64,D66:D80)</f>
        <v>12.379999999999995</v>
      </c>
      <c r="E13" s="4">
        <f>MAX(E30:E64,E66:E80)-MIN(E30:E64,E66:E80)</f>
        <v>3.5540000000000003</v>
      </c>
      <c r="F13" s="4">
        <f>MAX(I30:I64,I66:I80)-MIN(I30:I64,I66:I80)</f>
        <v>1016.5500000000002</v>
      </c>
      <c r="G13" s="4">
        <f>MAX(D30:D64,D66:D80)</f>
        <v>86.46</v>
      </c>
      <c r="H13" s="4">
        <f>MIN(D30:D64,D66:D80)</f>
        <v>74.08</v>
      </c>
      <c r="I13" s="13"/>
      <c r="J13" s="4" t="s">
        <v>313</v>
      </c>
    </row>
    <row r="14" spans="1:10">
      <c r="A14" s="4" t="s">
        <v>104</v>
      </c>
      <c r="B14" s="5">
        <v>41103</v>
      </c>
      <c r="C14" s="6">
        <v>0.5118287037037037</v>
      </c>
    </row>
    <row r="16" spans="1:10">
      <c r="A16" s="4" t="s">
        <v>105</v>
      </c>
      <c r="B16" s="4">
        <v>54</v>
      </c>
    </row>
    <row r="18" spans="1:9">
      <c r="A18" s="4" t="s">
        <v>106</v>
      </c>
    </row>
    <row r="19" spans="1:9">
      <c r="A19" s="4" t="s">
        <v>107</v>
      </c>
      <c r="B19" s="4" t="s">
        <v>108</v>
      </c>
    </row>
    <row r="20" spans="1:9">
      <c r="A20" s="4" t="s">
        <v>109</v>
      </c>
      <c r="B20" s="4" t="s">
        <v>110</v>
      </c>
    </row>
    <row r="21" spans="1:9">
      <c r="A21" s="4" t="s">
        <v>111</v>
      </c>
      <c r="B21" s="4" t="s">
        <v>112</v>
      </c>
    </row>
    <row r="22" spans="1:9">
      <c r="A22" s="4" t="s">
        <v>113</v>
      </c>
      <c r="B22" s="4" t="s">
        <v>114</v>
      </c>
    </row>
    <row r="23" spans="1:9">
      <c r="A23" s="4" t="s">
        <v>115</v>
      </c>
      <c r="C23" s="4" t="s">
        <v>116</v>
      </c>
    </row>
    <row r="24" spans="1:9">
      <c r="A24" s="4" t="s">
        <v>117</v>
      </c>
      <c r="B24" s="4" t="s">
        <v>118</v>
      </c>
    </row>
    <row r="25" spans="1:9">
      <c r="A25" s="4" t="s">
        <v>119</v>
      </c>
      <c r="B25" s="4" t="s">
        <v>120</v>
      </c>
    </row>
    <row r="27" spans="1:9">
      <c r="D27" s="4" t="s">
        <v>121</v>
      </c>
      <c r="E27" s="4" t="s">
        <v>108</v>
      </c>
      <c r="F27" s="4" t="s">
        <v>122</v>
      </c>
      <c r="G27" s="4" t="s">
        <v>123</v>
      </c>
      <c r="H27" s="4" t="s">
        <v>124</v>
      </c>
      <c r="I27" s="4" t="s">
        <v>125</v>
      </c>
    </row>
    <row r="28" spans="1:9">
      <c r="A28" s="4" t="s">
        <v>126</v>
      </c>
      <c r="B28" s="4" t="s">
        <v>127</v>
      </c>
      <c r="C28" s="4" t="s">
        <v>128</v>
      </c>
      <c r="D28" s="4" t="s">
        <v>129</v>
      </c>
      <c r="E28" s="4" t="s">
        <v>130</v>
      </c>
      <c r="F28" s="4" t="s">
        <v>131</v>
      </c>
      <c r="G28" s="4" t="s">
        <v>132</v>
      </c>
      <c r="H28" s="4" t="s">
        <v>124</v>
      </c>
      <c r="I28" s="4" t="s">
        <v>133</v>
      </c>
    </row>
    <row r="29" spans="1:9">
      <c r="A29" s="4" t="s">
        <v>134</v>
      </c>
      <c r="B29" s="4" t="s">
        <v>134</v>
      </c>
      <c r="C29" s="4" t="s">
        <v>135</v>
      </c>
      <c r="D29" s="4" t="s">
        <v>136</v>
      </c>
      <c r="E29" s="4" t="s">
        <v>136</v>
      </c>
      <c r="F29" s="4" t="s">
        <v>136</v>
      </c>
      <c r="G29" s="4" t="s">
        <v>136</v>
      </c>
      <c r="H29" s="4" t="s">
        <v>136</v>
      </c>
      <c r="I29" s="4" t="s">
        <v>136</v>
      </c>
    </row>
    <row r="30" spans="1:9">
      <c r="A30" s="5">
        <v>41103</v>
      </c>
      <c r="B30" s="6">
        <v>0.51254629629629633</v>
      </c>
      <c r="C30" s="4">
        <v>62</v>
      </c>
      <c r="D30" s="4">
        <v>85.95</v>
      </c>
      <c r="E30" s="4">
        <v>1.1990000000000001</v>
      </c>
      <c r="F30" s="4">
        <v>29.49</v>
      </c>
      <c r="G30" s="4">
        <v>2.629</v>
      </c>
      <c r="H30" s="4">
        <v>8.7799999999999994</v>
      </c>
      <c r="I30" s="4">
        <v>3054.16</v>
      </c>
    </row>
    <row r="31" spans="1:9">
      <c r="A31" s="5">
        <v>41103</v>
      </c>
      <c r="B31" s="6">
        <v>0.5125925925925926</v>
      </c>
      <c r="C31" s="4">
        <v>66</v>
      </c>
      <c r="D31" s="4">
        <v>78.150000000000006</v>
      </c>
      <c r="E31" s="4">
        <v>2.742</v>
      </c>
      <c r="F31" s="4">
        <v>29.49</v>
      </c>
      <c r="G31" s="4">
        <v>2.629</v>
      </c>
      <c r="H31" s="4">
        <v>8.48</v>
      </c>
      <c r="I31" s="4">
        <v>3605.69</v>
      </c>
    </row>
    <row r="32" spans="1:9">
      <c r="A32" s="5">
        <v>41103</v>
      </c>
      <c r="B32" s="6">
        <v>0.51263888888888887</v>
      </c>
      <c r="C32" s="4">
        <v>70</v>
      </c>
      <c r="D32" s="4">
        <v>76.62</v>
      </c>
      <c r="E32" s="4">
        <v>2.6680000000000001</v>
      </c>
      <c r="F32" s="4">
        <v>29.49</v>
      </c>
      <c r="G32" s="4">
        <v>2.629</v>
      </c>
      <c r="H32" s="4">
        <v>8.35</v>
      </c>
      <c r="I32" s="4">
        <v>3642.61</v>
      </c>
    </row>
    <row r="33" spans="1:9">
      <c r="A33" s="5">
        <v>41103</v>
      </c>
      <c r="B33" s="6">
        <v>0.51267361111111109</v>
      </c>
      <c r="C33" s="4">
        <v>73</v>
      </c>
      <c r="D33" s="4">
        <v>75.72</v>
      </c>
      <c r="E33" s="4">
        <v>2.4620000000000002</v>
      </c>
      <c r="F33" s="4">
        <v>29.49</v>
      </c>
      <c r="G33" s="4">
        <v>2.629</v>
      </c>
      <c r="H33" s="4">
        <v>8.19</v>
      </c>
      <c r="I33" s="4">
        <v>3572.98</v>
      </c>
    </row>
    <row r="34" spans="1:9">
      <c r="A34" s="5">
        <v>41103</v>
      </c>
      <c r="B34" s="6">
        <v>0.51271990740740747</v>
      </c>
      <c r="C34" s="4">
        <v>77</v>
      </c>
      <c r="D34" s="4">
        <v>75.27</v>
      </c>
      <c r="E34" s="4">
        <v>2.35</v>
      </c>
      <c r="F34" s="4">
        <v>29.49</v>
      </c>
      <c r="G34" s="4">
        <v>2.629</v>
      </c>
      <c r="H34" s="4">
        <v>8.1300000000000008</v>
      </c>
      <c r="I34" s="4">
        <v>3515.21</v>
      </c>
    </row>
    <row r="35" spans="1:9">
      <c r="A35" s="5">
        <v>41103</v>
      </c>
      <c r="B35" s="6">
        <v>0.51276620370370374</v>
      </c>
      <c r="C35" s="4">
        <v>81</v>
      </c>
      <c r="D35" s="4">
        <v>76.12</v>
      </c>
      <c r="E35" s="4">
        <v>2.3519999999999999</v>
      </c>
      <c r="F35" s="4">
        <v>29.49</v>
      </c>
      <c r="G35" s="4">
        <v>2.629</v>
      </c>
      <c r="H35" s="4">
        <v>8.08</v>
      </c>
      <c r="I35" s="4">
        <v>3556.15</v>
      </c>
    </row>
    <row r="36" spans="1:9">
      <c r="A36" s="5">
        <v>41103</v>
      </c>
      <c r="B36" s="6">
        <v>0.5128125</v>
      </c>
      <c r="C36" s="4">
        <v>85</v>
      </c>
      <c r="D36" s="4">
        <v>75.61</v>
      </c>
      <c r="E36" s="4">
        <v>2.375</v>
      </c>
      <c r="F36" s="4">
        <v>29.49</v>
      </c>
      <c r="G36" s="4">
        <v>2.6549999999999998</v>
      </c>
      <c r="H36" s="4">
        <v>8.0399999999999991</v>
      </c>
      <c r="I36" s="4">
        <v>3464.51</v>
      </c>
    </row>
    <row r="37" spans="1:9">
      <c r="A37" s="5">
        <v>41103</v>
      </c>
      <c r="B37" s="6">
        <v>0.51285879629629627</v>
      </c>
      <c r="C37" s="4">
        <v>89</v>
      </c>
      <c r="D37" s="4">
        <v>77.98</v>
      </c>
      <c r="E37" s="4">
        <v>2.3740000000000001</v>
      </c>
      <c r="F37" s="4">
        <v>29.49</v>
      </c>
      <c r="G37" s="4">
        <v>2.577</v>
      </c>
      <c r="H37" s="4">
        <v>8.2799999999999994</v>
      </c>
      <c r="I37" s="4">
        <v>3291.46</v>
      </c>
    </row>
    <row r="38" spans="1:9">
      <c r="A38" s="5">
        <v>41103</v>
      </c>
      <c r="B38" s="6">
        <v>0.51290509259259254</v>
      </c>
      <c r="C38" s="4">
        <v>93</v>
      </c>
      <c r="D38" s="4">
        <v>78.099999999999994</v>
      </c>
      <c r="E38" s="4">
        <v>2.5649999999999999</v>
      </c>
      <c r="F38" s="4">
        <v>29.49</v>
      </c>
      <c r="G38" s="4">
        <v>2.629</v>
      </c>
      <c r="H38" s="4">
        <v>8.34</v>
      </c>
      <c r="I38" s="4">
        <v>3359.2</v>
      </c>
    </row>
    <row r="39" spans="1:9">
      <c r="A39" s="5">
        <v>41103</v>
      </c>
      <c r="B39" s="6">
        <v>0.51295138888888892</v>
      </c>
      <c r="C39" s="4">
        <v>97</v>
      </c>
      <c r="D39" s="4">
        <v>77.14</v>
      </c>
      <c r="E39" s="4">
        <v>2.391</v>
      </c>
      <c r="F39" s="4">
        <v>29.49</v>
      </c>
      <c r="G39" s="4">
        <v>2.6030000000000002</v>
      </c>
      <c r="H39" s="4">
        <v>8.24</v>
      </c>
      <c r="I39" s="4">
        <v>3399.4</v>
      </c>
    </row>
    <row r="40" spans="1:9">
      <c r="A40" s="5">
        <v>41103</v>
      </c>
      <c r="B40" s="6">
        <v>0.51299768518518518</v>
      </c>
      <c r="C40" s="4">
        <v>101</v>
      </c>
      <c r="D40" s="4">
        <v>76.91</v>
      </c>
      <c r="E40" s="4">
        <v>1.46</v>
      </c>
      <c r="F40" s="4">
        <v>29.49</v>
      </c>
      <c r="G40" s="4">
        <v>2.629</v>
      </c>
      <c r="H40" s="4">
        <v>8.25</v>
      </c>
      <c r="I40" s="4">
        <v>3015.54</v>
      </c>
    </row>
    <row r="41" spans="1:9">
      <c r="A41" s="5">
        <v>41103</v>
      </c>
      <c r="B41" s="6">
        <v>0.51303240740740741</v>
      </c>
      <c r="C41" s="4">
        <v>104</v>
      </c>
      <c r="D41" s="4">
        <v>79.790000000000006</v>
      </c>
      <c r="E41" s="4">
        <v>1.325</v>
      </c>
      <c r="F41" s="4">
        <v>29.49</v>
      </c>
      <c r="G41" s="4">
        <v>2.6549999999999998</v>
      </c>
      <c r="H41" s="4">
        <v>8.41</v>
      </c>
      <c r="I41" s="4">
        <v>3073.21</v>
      </c>
    </row>
    <row r="42" spans="1:9">
      <c r="A42" s="5">
        <v>41103</v>
      </c>
      <c r="B42" s="6">
        <v>0.51307870370370368</v>
      </c>
      <c r="C42" s="4">
        <v>108</v>
      </c>
      <c r="D42" s="4">
        <v>85.33</v>
      </c>
      <c r="E42" s="4">
        <v>0.41099999999999998</v>
      </c>
      <c r="F42" s="4">
        <v>29.49</v>
      </c>
      <c r="G42" s="4">
        <v>2.629</v>
      </c>
      <c r="H42" s="4">
        <v>8.65</v>
      </c>
      <c r="I42" s="4">
        <v>3115.54</v>
      </c>
    </row>
    <row r="43" spans="1:9">
      <c r="A43" s="5">
        <v>41103</v>
      </c>
      <c r="B43" s="6">
        <v>0.51312499999999994</v>
      </c>
      <c r="C43" s="4">
        <v>112</v>
      </c>
      <c r="D43" s="4">
        <v>85.58</v>
      </c>
      <c r="E43" s="4">
        <v>0.92300000000000004</v>
      </c>
      <c r="F43" s="4">
        <v>29.49</v>
      </c>
      <c r="G43" s="4">
        <v>2.6549999999999998</v>
      </c>
      <c r="H43" s="4">
        <v>8.69</v>
      </c>
      <c r="I43" s="4">
        <v>3076.43</v>
      </c>
    </row>
    <row r="44" spans="1:9">
      <c r="A44" s="5">
        <v>41103</v>
      </c>
      <c r="B44" s="6">
        <v>0.51317129629629632</v>
      </c>
      <c r="C44" s="4">
        <v>116</v>
      </c>
      <c r="D44" s="4">
        <v>77.28</v>
      </c>
      <c r="E44" s="4">
        <v>3.319</v>
      </c>
      <c r="F44" s="4">
        <v>29.49</v>
      </c>
      <c r="G44" s="4">
        <v>2.629</v>
      </c>
      <c r="H44" s="4">
        <v>8.35</v>
      </c>
      <c r="I44" s="4">
        <v>3750.32</v>
      </c>
    </row>
    <row r="45" spans="1:9">
      <c r="A45" s="5">
        <v>41103</v>
      </c>
      <c r="B45" s="6">
        <v>0.51321759259259259</v>
      </c>
      <c r="C45" s="4">
        <v>120</v>
      </c>
      <c r="D45" s="4">
        <v>75.97</v>
      </c>
      <c r="E45" s="4">
        <v>3.129</v>
      </c>
      <c r="F45" s="4">
        <v>29.49</v>
      </c>
      <c r="G45" s="4">
        <v>2.629</v>
      </c>
      <c r="H45" s="4">
        <v>8.1199999999999992</v>
      </c>
      <c r="I45" s="4">
        <v>3797.15</v>
      </c>
    </row>
    <row r="46" spans="1:9">
      <c r="A46" s="5">
        <v>41103</v>
      </c>
      <c r="B46" s="6">
        <v>0.51326388888888885</v>
      </c>
      <c r="C46" s="4">
        <v>124</v>
      </c>
      <c r="D46" s="4">
        <v>77.8</v>
      </c>
      <c r="E46" s="4">
        <v>2.6850000000000001</v>
      </c>
      <c r="F46" s="4">
        <v>29.49</v>
      </c>
      <c r="G46" s="4">
        <v>2.629</v>
      </c>
      <c r="H46" s="4">
        <v>8.2200000000000006</v>
      </c>
      <c r="I46" s="4">
        <v>3201.56</v>
      </c>
    </row>
    <row r="47" spans="1:9">
      <c r="A47" s="5">
        <v>41103</v>
      </c>
      <c r="B47" s="6">
        <v>0.51331018518518523</v>
      </c>
      <c r="C47" s="4">
        <v>128</v>
      </c>
      <c r="D47" s="4">
        <v>77.41</v>
      </c>
      <c r="E47" s="4">
        <v>2.3959999999999999</v>
      </c>
      <c r="F47" s="4">
        <v>29.49</v>
      </c>
      <c r="G47" s="4">
        <v>2.629</v>
      </c>
      <c r="H47" s="4">
        <v>8.18</v>
      </c>
      <c r="I47" s="4">
        <v>3151.31</v>
      </c>
    </row>
    <row r="48" spans="1:9">
      <c r="A48" s="5">
        <v>41103</v>
      </c>
      <c r="B48" s="6">
        <v>0.5133564814814815</v>
      </c>
      <c r="C48" s="4">
        <v>132</v>
      </c>
      <c r="D48" s="4">
        <v>77.48</v>
      </c>
      <c r="E48" s="4">
        <v>2.1280000000000001</v>
      </c>
      <c r="F48" s="4">
        <v>29.49</v>
      </c>
      <c r="G48" s="4">
        <v>2.629</v>
      </c>
      <c r="H48" s="4">
        <v>8.1999999999999993</v>
      </c>
      <c r="I48" s="4">
        <v>3219.14</v>
      </c>
    </row>
    <row r="49" spans="1:9">
      <c r="A49" s="5">
        <v>41103</v>
      </c>
      <c r="B49" s="6">
        <v>0.51339120370370372</v>
      </c>
      <c r="C49" s="4">
        <v>135</v>
      </c>
      <c r="D49" s="4">
        <v>77.599999999999994</v>
      </c>
      <c r="E49" s="4">
        <v>2.0939999999999999</v>
      </c>
      <c r="F49" s="4">
        <v>29.49</v>
      </c>
      <c r="G49" s="4">
        <v>2.629</v>
      </c>
      <c r="H49" s="4">
        <v>8.1999999999999993</v>
      </c>
      <c r="I49" s="4">
        <v>3231.21</v>
      </c>
    </row>
    <row r="50" spans="1:9">
      <c r="A50" s="5">
        <v>41103</v>
      </c>
      <c r="B50" s="6">
        <v>0.51343749999999999</v>
      </c>
      <c r="C50" s="4">
        <v>139</v>
      </c>
      <c r="D50" s="4">
        <v>78.12</v>
      </c>
      <c r="E50" s="4">
        <v>1.008</v>
      </c>
      <c r="F50" s="4">
        <v>29.49</v>
      </c>
      <c r="G50" s="4">
        <v>2.629</v>
      </c>
      <c r="H50" s="4">
        <v>8.3000000000000007</v>
      </c>
      <c r="I50" s="4">
        <v>3082.25</v>
      </c>
    </row>
    <row r="51" spans="1:9">
      <c r="A51" s="5">
        <v>41103</v>
      </c>
      <c r="B51" s="6">
        <v>0.51348379629629626</v>
      </c>
      <c r="C51" s="4">
        <v>143</v>
      </c>
      <c r="D51" s="4">
        <v>85.2</v>
      </c>
      <c r="E51" s="4">
        <v>1.1140000000000001</v>
      </c>
      <c r="F51" s="4">
        <v>29.49</v>
      </c>
      <c r="G51" s="4">
        <v>2.629</v>
      </c>
      <c r="H51" s="4">
        <v>8.61</v>
      </c>
      <c r="I51" s="4">
        <v>3104.19</v>
      </c>
    </row>
    <row r="52" spans="1:9">
      <c r="A52" s="5">
        <v>41103</v>
      </c>
      <c r="B52" s="6">
        <v>0.51353009259259264</v>
      </c>
      <c r="C52" s="4">
        <v>147</v>
      </c>
      <c r="D52" s="4">
        <v>81.760000000000005</v>
      </c>
      <c r="E52" s="4">
        <v>3.0819999999999999</v>
      </c>
      <c r="F52" s="4">
        <v>29.49</v>
      </c>
      <c r="G52" s="4">
        <v>2.6030000000000002</v>
      </c>
      <c r="H52" s="4">
        <v>8.56</v>
      </c>
      <c r="I52" s="4">
        <v>3338.23</v>
      </c>
    </row>
    <row r="53" spans="1:9">
      <c r="A53" s="5">
        <v>41103</v>
      </c>
      <c r="B53" s="6">
        <v>0.5135763888888889</v>
      </c>
      <c r="C53" s="4">
        <v>151</v>
      </c>
      <c r="D53" s="4">
        <v>75.540000000000006</v>
      </c>
      <c r="E53" s="4">
        <v>3.0630000000000002</v>
      </c>
      <c r="F53" s="4">
        <v>29.49</v>
      </c>
      <c r="G53" s="4">
        <v>2.629</v>
      </c>
      <c r="H53" s="4">
        <v>8.24</v>
      </c>
      <c r="I53" s="4">
        <v>3952.84</v>
      </c>
    </row>
    <row r="54" spans="1:9">
      <c r="A54" s="5">
        <v>41103</v>
      </c>
      <c r="B54" s="6">
        <v>0.51362268518518517</v>
      </c>
      <c r="C54" s="4">
        <v>155</v>
      </c>
      <c r="D54" s="4">
        <v>76.349999999999994</v>
      </c>
      <c r="E54" s="4">
        <v>3.1419999999999999</v>
      </c>
      <c r="F54" s="4">
        <v>29.49</v>
      </c>
      <c r="G54" s="4">
        <v>2.629</v>
      </c>
      <c r="H54" s="4">
        <v>8.1199999999999992</v>
      </c>
      <c r="I54" s="4">
        <v>3419.07</v>
      </c>
    </row>
    <row r="55" spans="1:9">
      <c r="A55" s="5">
        <v>41103</v>
      </c>
      <c r="B55" s="6">
        <v>0.51366898148148155</v>
      </c>
      <c r="C55" s="4">
        <v>159</v>
      </c>
      <c r="D55" s="4">
        <v>82.02</v>
      </c>
      <c r="E55" s="4">
        <v>0.42299999999999999</v>
      </c>
      <c r="F55" s="4">
        <v>29.49</v>
      </c>
      <c r="G55" s="4">
        <v>2.629</v>
      </c>
      <c r="H55" s="4">
        <v>8.51</v>
      </c>
      <c r="I55" s="4">
        <v>3110.26</v>
      </c>
    </row>
    <row r="56" spans="1:9">
      <c r="A56" s="5">
        <v>41103</v>
      </c>
      <c r="B56" s="6">
        <v>0.51371527777777781</v>
      </c>
      <c r="C56" s="4">
        <v>163</v>
      </c>
      <c r="D56" s="4">
        <v>85.09</v>
      </c>
      <c r="E56" s="4">
        <v>0.46899999999999997</v>
      </c>
      <c r="F56" s="4">
        <v>29.49</v>
      </c>
      <c r="G56" s="4">
        <v>2.629</v>
      </c>
      <c r="H56" s="4">
        <v>8.65</v>
      </c>
      <c r="I56" s="4">
        <v>3111.58</v>
      </c>
    </row>
    <row r="57" spans="1:9">
      <c r="A57" s="5">
        <v>41103</v>
      </c>
      <c r="B57" s="6">
        <v>0.51376157407407408</v>
      </c>
      <c r="C57" s="4">
        <v>167</v>
      </c>
      <c r="D57" s="4">
        <v>78.900000000000006</v>
      </c>
      <c r="E57" s="4">
        <v>3.6520000000000001</v>
      </c>
      <c r="F57" s="4">
        <v>29.49</v>
      </c>
      <c r="G57" s="4">
        <v>2.629</v>
      </c>
      <c r="H57" s="4">
        <v>8.48</v>
      </c>
      <c r="I57" s="4">
        <v>2936.29</v>
      </c>
    </row>
    <row r="58" spans="1:9">
      <c r="A58" s="5">
        <v>41103</v>
      </c>
      <c r="B58" s="6">
        <v>0.51380787037037035</v>
      </c>
      <c r="C58" s="4">
        <v>171</v>
      </c>
      <c r="D58" s="4">
        <v>77</v>
      </c>
      <c r="E58" s="4">
        <v>3.6269999999999998</v>
      </c>
      <c r="F58" s="4">
        <v>29.49</v>
      </c>
      <c r="G58" s="4">
        <v>2.6030000000000002</v>
      </c>
      <c r="H58" s="4">
        <v>7.93</v>
      </c>
      <c r="I58" s="4">
        <v>3782.68</v>
      </c>
    </row>
    <row r="59" spans="1:9">
      <c r="A59" s="5">
        <v>41103</v>
      </c>
      <c r="B59" s="6">
        <v>0.51384259259259257</v>
      </c>
      <c r="C59" s="4">
        <v>174</v>
      </c>
      <c r="D59" s="4">
        <v>75.2</v>
      </c>
      <c r="E59" s="4">
        <v>3.1190000000000002</v>
      </c>
      <c r="F59" s="4">
        <v>29.49</v>
      </c>
      <c r="G59" s="4">
        <v>2.629</v>
      </c>
      <c r="H59" s="4">
        <v>7.69</v>
      </c>
      <c r="I59" s="4">
        <v>3887.65</v>
      </c>
    </row>
    <row r="60" spans="1:9">
      <c r="A60" s="5">
        <v>41103</v>
      </c>
      <c r="B60" s="6">
        <v>0.51388888888888895</v>
      </c>
      <c r="C60" s="4">
        <v>178</v>
      </c>
      <c r="D60" s="4">
        <v>75.040000000000006</v>
      </c>
      <c r="E60" s="4">
        <v>2.6059999999999999</v>
      </c>
      <c r="F60" s="4">
        <v>29.49</v>
      </c>
      <c r="G60" s="4">
        <v>2.629</v>
      </c>
      <c r="H60" s="4">
        <v>7.9</v>
      </c>
      <c r="I60" s="4">
        <v>3342.06</v>
      </c>
    </row>
    <row r="61" spans="1:9">
      <c r="A61" s="5">
        <v>41103</v>
      </c>
      <c r="B61" s="6">
        <v>0.51393518518518522</v>
      </c>
      <c r="C61" s="4">
        <v>182</v>
      </c>
      <c r="D61" s="4">
        <v>78.260000000000005</v>
      </c>
      <c r="E61" s="4">
        <v>9.8000000000000004E-2</v>
      </c>
      <c r="F61" s="4">
        <v>29.49</v>
      </c>
      <c r="G61" s="4">
        <v>2.629</v>
      </c>
      <c r="H61" s="4">
        <v>8.2899999999999991</v>
      </c>
      <c r="I61" s="4">
        <v>3159.77</v>
      </c>
    </row>
    <row r="62" spans="1:9">
      <c r="A62" s="5">
        <v>41103</v>
      </c>
      <c r="B62" s="6">
        <v>0.51398148148148148</v>
      </c>
      <c r="C62" s="4">
        <v>186</v>
      </c>
      <c r="D62" s="4">
        <v>84.44</v>
      </c>
      <c r="E62" s="4">
        <v>2.7490000000000001</v>
      </c>
      <c r="F62" s="4">
        <v>29.49</v>
      </c>
      <c r="G62" s="4">
        <v>2.6030000000000002</v>
      </c>
      <c r="H62" s="4">
        <v>8.5299999999999994</v>
      </c>
      <c r="I62" s="4">
        <v>3405.44</v>
      </c>
    </row>
    <row r="63" spans="1:9">
      <c r="A63" s="5">
        <v>41103</v>
      </c>
      <c r="B63" s="6">
        <v>0.51402777777777775</v>
      </c>
      <c r="C63" s="4">
        <v>190</v>
      </c>
      <c r="D63" s="4">
        <v>77.08</v>
      </c>
      <c r="E63" s="4">
        <v>2.6869999999999998</v>
      </c>
      <c r="F63" s="4">
        <v>29.49</v>
      </c>
      <c r="G63" s="4">
        <v>2.629</v>
      </c>
      <c r="H63" s="4">
        <v>8.36</v>
      </c>
      <c r="I63" s="4">
        <v>3333.41</v>
      </c>
    </row>
    <row r="64" spans="1:9">
      <c r="A64" s="5">
        <v>41103</v>
      </c>
      <c r="B64" s="6">
        <v>0.51407407407407402</v>
      </c>
      <c r="C64" s="4">
        <v>194</v>
      </c>
      <c r="D64" s="4">
        <v>77.180000000000007</v>
      </c>
      <c r="E64" s="4">
        <v>2.383</v>
      </c>
      <c r="F64" s="4">
        <v>29.49</v>
      </c>
      <c r="G64" s="4">
        <v>2.629</v>
      </c>
      <c r="H64" s="4">
        <v>8.27</v>
      </c>
      <c r="I64" s="4">
        <v>3090.23</v>
      </c>
    </row>
    <row r="65" spans="1:9">
      <c r="A65" s="11">
        <v>41103</v>
      </c>
      <c r="B65" s="12">
        <v>0.51412037037037039</v>
      </c>
      <c r="C65" s="13">
        <v>198</v>
      </c>
      <c r="D65" s="13">
        <v>80.09</v>
      </c>
      <c r="E65" s="13">
        <v>-8.8999999999999996E-2</v>
      </c>
      <c r="F65" s="13">
        <v>29.49</v>
      </c>
      <c r="G65" s="13">
        <v>2.629</v>
      </c>
      <c r="H65" s="13">
        <v>8.52</v>
      </c>
      <c r="I65" s="13">
        <v>2522.34</v>
      </c>
    </row>
    <row r="66" spans="1:9">
      <c r="A66" s="5">
        <v>41103</v>
      </c>
      <c r="B66" s="6">
        <v>0.51416666666666666</v>
      </c>
      <c r="C66" s="4">
        <v>202</v>
      </c>
      <c r="D66" s="4">
        <v>86.33</v>
      </c>
      <c r="E66" s="4">
        <v>0.35799999999999998</v>
      </c>
      <c r="F66" s="4">
        <v>29.49</v>
      </c>
      <c r="G66" s="4">
        <v>2.6549999999999998</v>
      </c>
      <c r="H66" s="4">
        <v>8.73</v>
      </c>
      <c r="I66" s="4">
        <v>3129.16</v>
      </c>
    </row>
    <row r="67" spans="1:9">
      <c r="A67" s="5">
        <v>41103</v>
      </c>
      <c r="B67" s="6">
        <v>0.51420138888888889</v>
      </c>
      <c r="C67" s="4">
        <v>205</v>
      </c>
      <c r="D67" s="4">
        <v>86.46</v>
      </c>
      <c r="E67" s="4">
        <v>0.39200000000000002</v>
      </c>
      <c r="F67" s="4">
        <v>29.49</v>
      </c>
      <c r="G67" s="4">
        <v>2.681</v>
      </c>
      <c r="H67" s="4">
        <v>8.75</v>
      </c>
      <c r="I67" s="4">
        <v>3122.5</v>
      </c>
    </row>
    <row r="68" spans="1:9">
      <c r="A68" s="5">
        <v>41103</v>
      </c>
      <c r="B68" s="6">
        <v>0.51424768518518515</v>
      </c>
      <c r="C68" s="4">
        <v>209</v>
      </c>
      <c r="D68" s="4">
        <v>80.16</v>
      </c>
      <c r="E68" s="4">
        <v>2.9809999999999999</v>
      </c>
      <c r="F68" s="4">
        <v>29.49</v>
      </c>
      <c r="G68" s="4">
        <v>2.577</v>
      </c>
      <c r="H68" s="4">
        <v>8.57</v>
      </c>
      <c r="I68" s="4">
        <v>3264.83</v>
      </c>
    </row>
    <row r="69" spans="1:9">
      <c r="A69" s="5">
        <v>41103</v>
      </c>
      <c r="B69" s="6">
        <v>0.51429398148148142</v>
      </c>
      <c r="C69" s="4">
        <v>213</v>
      </c>
      <c r="D69" s="4">
        <v>76.52</v>
      </c>
      <c r="E69" s="4">
        <v>2.9830000000000001</v>
      </c>
      <c r="F69" s="4">
        <v>29.49</v>
      </c>
      <c r="G69" s="4">
        <v>2.6549999999999998</v>
      </c>
      <c r="H69" s="4">
        <v>8.2899999999999991</v>
      </c>
      <c r="I69" s="4">
        <v>3369.31</v>
      </c>
    </row>
    <row r="70" spans="1:9">
      <c r="A70" s="5">
        <v>41103</v>
      </c>
      <c r="B70" s="6">
        <v>0.5143402777777778</v>
      </c>
      <c r="C70" s="4">
        <v>217</v>
      </c>
      <c r="D70" s="4">
        <v>76.349999999999994</v>
      </c>
      <c r="E70" s="4">
        <v>2.992</v>
      </c>
      <c r="F70" s="4">
        <v>29.49</v>
      </c>
      <c r="G70" s="4">
        <v>2.6549999999999998</v>
      </c>
      <c r="H70" s="4">
        <v>8.2100000000000009</v>
      </c>
      <c r="I70" s="4">
        <v>3529.67</v>
      </c>
    </row>
    <row r="71" spans="1:9">
      <c r="A71" s="5">
        <v>41103</v>
      </c>
      <c r="B71" s="6">
        <v>0.51438657407407407</v>
      </c>
      <c r="C71" s="4">
        <v>221</v>
      </c>
      <c r="D71" s="4">
        <v>75.319999999999993</v>
      </c>
      <c r="E71" s="4">
        <v>3.1640000000000001</v>
      </c>
      <c r="F71" s="4">
        <v>29.49</v>
      </c>
      <c r="G71" s="4">
        <v>2.6549999999999998</v>
      </c>
      <c r="H71" s="4">
        <v>8.0500000000000007</v>
      </c>
      <c r="I71" s="4">
        <v>3588.79</v>
      </c>
    </row>
    <row r="72" spans="1:9">
      <c r="A72" s="5">
        <v>41103</v>
      </c>
      <c r="B72" s="6">
        <v>0.51443287037037033</v>
      </c>
      <c r="C72" s="4">
        <v>225</v>
      </c>
      <c r="D72" s="4">
        <v>75.239999999999995</v>
      </c>
      <c r="E72" s="4">
        <v>2.2719999999999998</v>
      </c>
      <c r="F72" s="4">
        <v>29.49</v>
      </c>
      <c r="G72" s="4">
        <v>2.681</v>
      </c>
      <c r="H72" s="4">
        <v>8.02</v>
      </c>
      <c r="I72" s="4">
        <v>3629.15</v>
      </c>
    </row>
    <row r="73" spans="1:9">
      <c r="A73" s="5">
        <v>41103</v>
      </c>
      <c r="B73" s="6">
        <v>0.51447916666666671</v>
      </c>
      <c r="C73" s="4">
        <v>229</v>
      </c>
      <c r="D73" s="4">
        <v>75.349999999999994</v>
      </c>
      <c r="E73" s="4">
        <v>3.2890000000000001</v>
      </c>
      <c r="F73" s="4">
        <v>29.49</v>
      </c>
      <c r="G73" s="4">
        <v>2.681</v>
      </c>
      <c r="H73" s="4">
        <v>7.9</v>
      </c>
      <c r="I73" s="4">
        <v>3670.97</v>
      </c>
    </row>
    <row r="74" spans="1:9">
      <c r="A74" s="5">
        <v>41103</v>
      </c>
      <c r="B74" s="6">
        <v>0.51452546296296298</v>
      </c>
      <c r="C74" s="4">
        <v>233</v>
      </c>
      <c r="D74" s="4">
        <v>74.08</v>
      </c>
      <c r="E74" s="4">
        <v>3.3079999999999998</v>
      </c>
      <c r="F74" s="4">
        <v>29.49</v>
      </c>
      <c r="G74" s="4">
        <v>2.681</v>
      </c>
      <c r="H74" s="4">
        <v>7.75</v>
      </c>
      <c r="I74" s="4">
        <v>3654.32</v>
      </c>
    </row>
    <row r="75" spans="1:9">
      <c r="A75" s="5">
        <v>41103</v>
      </c>
      <c r="B75" s="6">
        <v>0.5145601851851852</v>
      </c>
      <c r="C75" s="4">
        <v>236</v>
      </c>
      <c r="D75" s="4">
        <v>75.53</v>
      </c>
      <c r="E75" s="4">
        <v>0.89700000000000002</v>
      </c>
      <c r="F75" s="4">
        <v>29.49</v>
      </c>
      <c r="G75" s="4">
        <v>2.7069999999999999</v>
      </c>
      <c r="H75" s="4">
        <v>8.06</v>
      </c>
      <c r="I75" s="4">
        <v>3041.8</v>
      </c>
    </row>
    <row r="76" spans="1:9">
      <c r="A76" s="5">
        <v>41103</v>
      </c>
      <c r="B76" s="6">
        <v>0.51460648148148147</v>
      </c>
      <c r="C76" s="4">
        <v>240</v>
      </c>
      <c r="D76" s="4">
        <v>77.61</v>
      </c>
      <c r="E76" s="4">
        <v>3.206</v>
      </c>
      <c r="F76" s="4">
        <v>29.49</v>
      </c>
      <c r="G76" s="4">
        <v>2.681</v>
      </c>
      <c r="H76" s="4">
        <v>8.09</v>
      </c>
      <c r="I76" s="4">
        <v>3293.93</v>
      </c>
    </row>
    <row r="77" spans="1:9">
      <c r="A77" s="5">
        <v>41103</v>
      </c>
      <c r="B77" s="6">
        <v>0.51465277777777774</v>
      </c>
      <c r="C77" s="4">
        <v>244</v>
      </c>
      <c r="D77" s="4">
        <v>75.03</v>
      </c>
      <c r="E77" s="4">
        <v>3.6150000000000002</v>
      </c>
      <c r="F77" s="4">
        <v>29.49</v>
      </c>
      <c r="G77" s="4">
        <v>2.681</v>
      </c>
      <c r="H77" s="4">
        <v>7.96</v>
      </c>
      <c r="I77" s="4">
        <v>3697.12</v>
      </c>
    </row>
    <row r="78" spans="1:9">
      <c r="A78" s="5">
        <v>41103</v>
      </c>
      <c r="B78" s="6">
        <v>0.51469907407407411</v>
      </c>
      <c r="C78" s="4">
        <v>248</v>
      </c>
      <c r="D78" s="4">
        <v>74.19</v>
      </c>
      <c r="E78" s="4">
        <v>3.6219999999999999</v>
      </c>
      <c r="F78" s="4">
        <v>29.49</v>
      </c>
      <c r="G78" s="4">
        <v>2.681</v>
      </c>
      <c r="H78" s="4">
        <v>7.92</v>
      </c>
      <c r="I78" s="4">
        <v>3691.17</v>
      </c>
    </row>
    <row r="79" spans="1:9">
      <c r="A79" s="5">
        <v>41103</v>
      </c>
      <c r="B79" s="6">
        <v>0.51474537037037038</v>
      </c>
      <c r="C79" s="4">
        <v>252</v>
      </c>
      <c r="D79" s="4">
        <v>75.180000000000007</v>
      </c>
      <c r="E79" s="4">
        <v>2.0819999999999999</v>
      </c>
      <c r="F79" s="4">
        <v>29.49</v>
      </c>
      <c r="G79" s="4">
        <v>2.7069999999999999</v>
      </c>
      <c r="H79" s="4">
        <v>7.99</v>
      </c>
      <c r="I79" s="4">
        <v>3112.63</v>
      </c>
    </row>
    <row r="80" spans="1:9">
      <c r="A80" s="5">
        <v>41103</v>
      </c>
      <c r="B80" s="6">
        <v>0.51479166666666665</v>
      </c>
      <c r="C80" s="4">
        <v>256</v>
      </c>
      <c r="D80" s="4">
        <v>82.91</v>
      </c>
      <c r="E80" s="4">
        <v>0.55800000000000005</v>
      </c>
      <c r="F80" s="4">
        <v>29.49</v>
      </c>
      <c r="G80" s="4">
        <v>2.7069999999999999</v>
      </c>
      <c r="H80" s="4">
        <v>8.43</v>
      </c>
      <c r="I80" s="4">
        <v>3092.27</v>
      </c>
    </row>
    <row r="81" spans="1:9">
      <c r="A81" s="11">
        <v>41103</v>
      </c>
      <c r="B81" s="12">
        <v>0.51483796296296302</v>
      </c>
      <c r="C81" s="13">
        <v>260</v>
      </c>
      <c r="D81" s="13">
        <v>82.91</v>
      </c>
      <c r="E81" s="13">
        <v>-3.6999999999999998E-2</v>
      </c>
      <c r="F81" s="13">
        <v>29.49</v>
      </c>
      <c r="G81" s="13">
        <v>2.681</v>
      </c>
      <c r="H81" s="13">
        <v>8.4700000000000006</v>
      </c>
      <c r="I81" s="13">
        <v>3.89</v>
      </c>
    </row>
    <row r="82" spans="1:9">
      <c r="A82" s="11">
        <v>41103</v>
      </c>
      <c r="B82" s="12">
        <v>0.51488425925925929</v>
      </c>
      <c r="C82" s="13">
        <v>264</v>
      </c>
      <c r="D82" s="13">
        <v>82.02</v>
      </c>
      <c r="E82" s="13">
        <v>-8.9999999999999993E-3</v>
      </c>
      <c r="F82" s="13">
        <v>29.49</v>
      </c>
      <c r="G82" s="13">
        <v>2.7069999999999999</v>
      </c>
      <c r="H82" s="13">
        <v>8.56</v>
      </c>
      <c r="I82" s="13">
        <v>2.4500000000000002</v>
      </c>
    </row>
    <row r="83" spans="1:9">
      <c r="A83" s="11">
        <v>41103</v>
      </c>
      <c r="B83" s="12">
        <v>0.51491898148148152</v>
      </c>
      <c r="C83" s="13">
        <v>267</v>
      </c>
      <c r="D83" s="13">
        <v>81.66</v>
      </c>
      <c r="E83" s="13">
        <v>-4.0000000000000001E-3</v>
      </c>
      <c r="F83" s="13">
        <v>29.49</v>
      </c>
      <c r="G83" s="13">
        <v>2.7069999999999999</v>
      </c>
      <c r="H83" s="13">
        <v>8.58</v>
      </c>
      <c r="I83" s="13">
        <v>2.0099999999999998</v>
      </c>
    </row>
  </sheetData>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dimension ref="A1:J51"/>
  <sheetViews>
    <sheetView topLeftCell="A18" zoomScale="80" zoomScaleNormal="80" workbookViewId="0">
      <selection activeCell="D12" sqref="D12:J13"/>
    </sheetView>
  </sheetViews>
  <sheetFormatPr defaultRowHeight="15"/>
  <cols>
    <col min="1" max="1" width="20.5703125" style="4" bestFit="1" customWidth="1"/>
    <col min="2" max="2" width="11" style="4" customWidth="1"/>
    <col min="3" max="3" width="9.140625" style="4"/>
    <col min="4" max="4" width="14.5703125" style="4" customWidth="1"/>
    <col min="5" max="5" width="15.5703125" style="4" customWidth="1"/>
    <col min="6" max="6" width="18.7109375" style="4" customWidth="1"/>
    <col min="7" max="8" width="11.7109375" style="4" customWidth="1"/>
    <col min="9" max="9" width="17" style="4" customWidth="1"/>
    <col min="10" max="16384" width="9.140625" style="4"/>
  </cols>
  <sheetData>
    <row r="1" spans="1:10">
      <c r="A1" s="4" t="s">
        <v>90</v>
      </c>
      <c r="B1" s="4" t="s">
        <v>91</v>
      </c>
    </row>
    <row r="3" spans="1:10">
      <c r="A3" s="4" t="s">
        <v>92</v>
      </c>
      <c r="B3" s="5">
        <v>41106</v>
      </c>
      <c r="C3" s="6">
        <v>0.34384259259259259</v>
      </c>
    </row>
    <row r="4" spans="1:10">
      <c r="A4" s="4" t="s">
        <v>93</v>
      </c>
      <c r="B4" s="4" t="s">
        <v>201</v>
      </c>
    </row>
    <row r="5" spans="1:10">
      <c r="A5" s="4" t="s">
        <v>95</v>
      </c>
      <c r="B5" s="4" t="s">
        <v>96</v>
      </c>
    </row>
    <row r="7" spans="1:10">
      <c r="A7" s="4" t="s">
        <v>97</v>
      </c>
      <c r="B7" s="4">
        <v>48416</v>
      </c>
    </row>
    <row r="8" spans="1:10">
      <c r="A8" s="4" t="s">
        <v>98</v>
      </c>
      <c r="B8" s="4">
        <v>2.13</v>
      </c>
    </row>
    <row r="9" spans="1:10">
      <c r="A9" s="4" t="s">
        <v>99</v>
      </c>
      <c r="B9" s="4" t="s">
        <v>100</v>
      </c>
    </row>
    <row r="11" spans="1:10">
      <c r="A11" s="4" t="s">
        <v>101</v>
      </c>
      <c r="C11" s="4" t="s">
        <v>200</v>
      </c>
    </row>
    <row r="12" spans="1:10" ht="31.5" customHeight="1">
      <c r="D12" s="9" t="s">
        <v>228</v>
      </c>
      <c r="E12" s="9" t="s">
        <v>229</v>
      </c>
      <c r="F12" s="9" t="s">
        <v>230</v>
      </c>
      <c r="G12" s="9" t="s">
        <v>242</v>
      </c>
      <c r="H12" s="9" t="s">
        <v>243</v>
      </c>
      <c r="I12" s="9" t="s">
        <v>231</v>
      </c>
      <c r="J12" s="9" t="s">
        <v>232</v>
      </c>
    </row>
    <row r="13" spans="1:10">
      <c r="A13" s="4" t="s">
        <v>103</v>
      </c>
      <c r="B13" s="5">
        <v>41103</v>
      </c>
      <c r="C13" s="6">
        <v>0.47502314814814817</v>
      </c>
      <c r="D13" s="4">
        <f>MAX(D30:D46)-MIN(D30:D46)</f>
        <v>9.25</v>
      </c>
      <c r="E13" s="4">
        <f>MAX(E30:E46)-MIN(E30:E46)</f>
        <v>4.3929999999999998</v>
      </c>
      <c r="F13" s="4">
        <f>MAX(I30:I46)-MIN(I30:I46)</f>
        <v>315.80999999999995</v>
      </c>
      <c r="G13" s="4">
        <f>MAX(D30:D46)</f>
        <v>83.98</v>
      </c>
      <c r="H13" s="4">
        <f>MIN(D30:D46)</f>
        <v>74.73</v>
      </c>
      <c r="I13" s="13"/>
    </row>
    <row r="14" spans="1:10">
      <c r="A14" s="4" t="s">
        <v>104</v>
      </c>
      <c r="B14" s="5">
        <v>41103</v>
      </c>
      <c r="C14" s="6">
        <v>0.47502314814814817</v>
      </c>
    </row>
    <row r="16" spans="1:10">
      <c r="A16" s="4" t="s">
        <v>105</v>
      </c>
      <c r="B16" s="4">
        <v>22</v>
      </c>
    </row>
    <row r="18" spans="1:9">
      <c r="A18" s="4" t="s">
        <v>106</v>
      </c>
    </row>
    <row r="19" spans="1:9">
      <c r="A19" s="4" t="s">
        <v>107</v>
      </c>
      <c r="B19" s="4" t="s">
        <v>108</v>
      </c>
    </row>
    <row r="20" spans="1:9">
      <c r="A20" s="4" t="s">
        <v>109</v>
      </c>
      <c r="B20" s="4" t="s">
        <v>110</v>
      </c>
    </row>
    <row r="21" spans="1:9">
      <c r="A21" s="4" t="s">
        <v>111</v>
      </c>
      <c r="B21" s="4" t="s">
        <v>112</v>
      </c>
    </row>
    <row r="22" spans="1:9">
      <c r="A22" s="4" t="s">
        <v>113</v>
      </c>
      <c r="B22" s="4" t="s">
        <v>114</v>
      </c>
    </row>
    <row r="23" spans="1:9">
      <c r="A23" s="4" t="s">
        <v>115</v>
      </c>
      <c r="C23" s="4" t="s">
        <v>116</v>
      </c>
    </row>
    <row r="24" spans="1:9">
      <c r="A24" s="4" t="s">
        <v>117</v>
      </c>
      <c r="B24" s="4" t="s">
        <v>118</v>
      </c>
    </row>
    <row r="25" spans="1:9">
      <c r="A25" s="4" t="s">
        <v>119</v>
      </c>
      <c r="B25" s="4" t="s">
        <v>120</v>
      </c>
    </row>
    <row r="27" spans="1:9">
      <c r="D27" s="4" t="s">
        <v>121</v>
      </c>
      <c r="E27" s="4" t="s">
        <v>108</v>
      </c>
      <c r="F27" s="4" t="s">
        <v>122</v>
      </c>
      <c r="G27" s="4" t="s">
        <v>123</v>
      </c>
      <c r="H27" s="4" t="s">
        <v>124</v>
      </c>
      <c r="I27" s="4" t="s">
        <v>125</v>
      </c>
    </row>
    <row r="28" spans="1:9">
      <c r="A28" s="4" t="s">
        <v>126</v>
      </c>
      <c r="B28" s="4" t="s">
        <v>127</v>
      </c>
      <c r="C28" s="4" t="s">
        <v>128</v>
      </c>
      <c r="D28" s="4" t="s">
        <v>129</v>
      </c>
      <c r="E28" s="4" t="s">
        <v>130</v>
      </c>
      <c r="F28" s="4" t="s">
        <v>131</v>
      </c>
      <c r="G28" s="4" t="s">
        <v>132</v>
      </c>
      <c r="H28" s="4" t="s">
        <v>124</v>
      </c>
      <c r="I28" s="4" t="s">
        <v>133</v>
      </c>
    </row>
    <row r="29" spans="1:9">
      <c r="A29" s="4" t="s">
        <v>134</v>
      </c>
      <c r="B29" s="4" t="s">
        <v>134</v>
      </c>
      <c r="C29" s="4" t="s">
        <v>135</v>
      </c>
      <c r="D29" s="4" t="s">
        <v>136</v>
      </c>
      <c r="E29" s="4" t="s">
        <v>136</v>
      </c>
      <c r="F29" s="4" t="s">
        <v>136</v>
      </c>
      <c r="G29" s="4" t="s">
        <v>136</v>
      </c>
      <c r="H29" s="4" t="s">
        <v>136</v>
      </c>
      <c r="I29" s="4" t="s">
        <v>136</v>
      </c>
    </row>
    <row r="30" spans="1:9">
      <c r="A30" s="5">
        <v>41103</v>
      </c>
      <c r="B30" s="6">
        <v>0.47549768518518515</v>
      </c>
      <c r="C30" s="4">
        <v>41</v>
      </c>
      <c r="D30" s="4">
        <v>83.89</v>
      </c>
      <c r="E30" s="4">
        <v>0.34799999999999998</v>
      </c>
      <c r="F30" s="4">
        <v>29.49</v>
      </c>
      <c r="G30" s="4">
        <v>2.7589999999999999</v>
      </c>
      <c r="H30" s="4">
        <v>8.8800000000000008</v>
      </c>
      <c r="I30" s="4">
        <v>3045.47</v>
      </c>
    </row>
    <row r="31" spans="1:9">
      <c r="A31" s="5">
        <v>41103</v>
      </c>
      <c r="B31" s="6">
        <v>0.47554398148148147</v>
      </c>
      <c r="C31" s="4">
        <v>45</v>
      </c>
      <c r="D31" s="4">
        <v>83.98</v>
      </c>
      <c r="E31" s="4">
        <v>0.36899999999999999</v>
      </c>
      <c r="F31" s="4">
        <v>29.49</v>
      </c>
      <c r="G31" s="4">
        <v>2.6549999999999998</v>
      </c>
      <c r="H31" s="4">
        <v>8.8699999999999992</v>
      </c>
      <c r="I31" s="4">
        <v>3024.98</v>
      </c>
    </row>
    <row r="32" spans="1:9">
      <c r="A32" s="5">
        <v>41103</v>
      </c>
      <c r="B32" s="6">
        <v>0.47559027777777779</v>
      </c>
      <c r="C32" s="4">
        <v>49</v>
      </c>
      <c r="D32" s="4">
        <v>81.38</v>
      </c>
      <c r="E32" s="4">
        <v>1.5720000000000001</v>
      </c>
      <c r="F32" s="4">
        <v>29.49</v>
      </c>
      <c r="G32" s="4">
        <v>2.7330000000000001</v>
      </c>
      <c r="H32" s="4">
        <v>8.85</v>
      </c>
      <c r="I32" s="4">
        <v>2796.53</v>
      </c>
    </row>
    <row r="33" spans="1:9">
      <c r="A33" s="5">
        <v>41103</v>
      </c>
      <c r="B33" s="6">
        <v>0.47563657407407406</v>
      </c>
      <c r="C33" s="4">
        <v>53</v>
      </c>
      <c r="D33" s="4">
        <v>75.739999999999995</v>
      </c>
      <c r="E33" s="4">
        <v>3.472</v>
      </c>
      <c r="F33" s="4">
        <v>29.49</v>
      </c>
      <c r="G33" s="4">
        <v>2.7330000000000001</v>
      </c>
      <c r="H33" s="4">
        <v>8.7100000000000009</v>
      </c>
      <c r="I33" s="4">
        <v>2734.34</v>
      </c>
    </row>
    <row r="34" spans="1:9">
      <c r="A34" s="5">
        <v>41103</v>
      </c>
      <c r="B34" s="6">
        <v>0.47568287037037038</v>
      </c>
      <c r="C34" s="4">
        <v>57</v>
      </c>
      <c r="D34" s="4">
        <v>74.78</v>
      </c>
      <c r="E34" s="4">
        <v>4.54</v>
      </c>
      <c r="F34" s="4">
        <v>29.49</v>
      </c>
      <c r="G34" s="4">
        <v>2.7330000000000001</v>
      </c>
      <c r="H34" s="4">
        <v>8.59</v>
      </c>
      <c r="I34" s="4">
        <v>2729.66</v>
      </c>
    </row>
    <row r="35" spans="1:9">
      <c r="A35" s="5">
        <v>41103</v>
      </c>
      <c r="B35" s="6">
        <v>0.4757291666666667</v>
      </c>
      <c r="C35" s="4">
        <v>61</v>
      </c>
      <c r="D35" s="4">
        <v>74.739999999999995</v>
      </c>
      <c r="E35" s="4">
        <v>4.4260000000000002</v>
      </c>
      <c r="F35" s="4">
        <v>29.49</v>
      </c>
      <c r="G35" s="4">
        <v>2.7330000000000001</v>
      </c>
      <c r="H35" s="4">
        <v>8.52</v>
      </c>
      <c r="I35" s="4">
        <v>2732.81</v>
      </c>
    </row>
    <row r="36" spans="1:9">
      <c r="A36" s="5">
        <v>41103</v>
      </c>
      <c r="B36" s="6">
        <v>0.47576388888888888</v>
      </c>
      <c r="C36" s="4">
        <v>64</v>
      </c>
      <c r="D36" s="4">
        <v>74.73</v>
      </c>
      <c r="E36" s="4">
        <v>4.3310000000000004</v>
      </c>
      <c r="F36" s="4">
        <v>29.49</v>
      </c>
      <c r="G36" s="4">
        <v>2.7069999999999999</v>
      </c>
      <c r="H36" s="4">
        <v>8.49</v>
      </c>
      <c r="I36" s="4">
        <v>2732.7</v>
      </c>
    </row>
    <row r="37" spans="1:9">
      <c r="A37" s="5">
        <v>41103</v>
      </c>
      <c r="B37" s="6">
        <v>0.4758101851851852</v>
      </c>
      <c r="C37" s="4">
        <v>68</v>
      </c>
      <c r="D37" s="4">
        <v>74.78</v>
      </c>
      <c r="E37" s="4">
        <v>4.2919999999999998</v>
      </c>
      <c r="F37" s="4">
        <v>29.49</v>
      </c>
      <c r="G37" s="4">
        <v>2.7330000000000001</v>
      </c>
      <c r="H37" s="4">
        <v>8.48</v>
      </c>
      <c r="I37" s="4">
        <v>2732.29</v>
      </c>
    </row>
    <row r="38" spans="1:9">
      <c r="A38" s="5">
        <v>41103</v>
      </c>
      <c r="B38" s="6">
        <v>0.47585648148148146</v>
      </c>
      <c r="C38" s="4">
        <v>72</v>
      </c>
      <c r="D38" s="4">
        <v>75.09</v>
      </c>
      <c r="E38" s="4">
        <v>2.919</v>
      </c>
      <c r="F38" s="4">
        <v>29.49</v>
      </c>
      <c r="G38" s="4">
        <v>2.7069999999999999</v>
      </c>
      <c r="H38" s="4">
        <v>8.56</v>
      </c>
      <c r="I38" s="4">
        <v>2745.91</v>
      </c>
    </row>
    <row r="39" spans="1:9">
      <c r="A39" s="5">
        <v>41103</v>
      </c>
      <c r="B39" s="6">
        <v>0.47590277777777779</v>
      </c>
      <c r="C39" s="4">
        <v>76</v>
      </c>
      <c r="D39" s="4">
        <v>77.55</v>
      </c>
      <c r="E39" s="4">
        <v>0.14699999999999999</v>
      </c>
      <c r="F39" s="4">
        <v>29.49</v>
      </c>
      <c r="G39" s="4">
        <v>2.7330000000000001</v>
      </c>
      <c r="H39" s="4">
        <v>8.68</v>
      </c>
      <c r="I39" s="4">
        <v>3016.86</v>
      </c>
    </row>
    <row r="40" spans="1:9">
      <c r="A40" s="5">
        <v>41103</v>
      </c>
      <c r="B40" s="6">
        <v>0.47594907407407411</v>
      </c>
      <c r="C40" s="4">
        <v>80</v>
      </c>
      <c r="D40" s="4">
        <v>83.07</v>
      </c>
      <c r="E40" s="4">
        <v>0.54300000000000004</v>
      </c>
      <c r="F40" s="4">
        <v>29.49</v>
      </c>
      <c r="G40" s="4">
        <v>2.7589999999999999</v>
      </c>
      <c r="H40" s="4">
        <v>8.7799999999999994</v>
      </c>
      <c r="I40" s="4">
        <v>3020.22</v>
      </c>
    </row>
    <row r="41" spans="1:9">
      <c r="A41" s="5">
        <v>41103</v>
      </c>
      <c r="B41" s="6">
        <v>0.47599537037037037</v>
      </c>
      <c r="C41" s="4">
        <v>84</v>
      </c>
      <c r="D41" s="4">
        <v>82.85</v>
      </c>
      <c r="E41" s="4">
        <v>0.78800000000000003</v>
      </c>
      <c r="F41" s="4">
        <v>29.49</v>
      </c>
      <c r="G41" s="4">
        <v>2.7330000000000001</v>
      </c>
      <c r="H41" s="4">
        <v>8.81</v>
      </c>
      <c r="I41" s="4">
        <v>2934.94</v>
      </c>
    </row>
    <row r="42" spans="1:9">
      <c r="A42" s="5">
        <v>41103</v>
      </c>
      <c r="B42" s="6">
        <v>0.4760416666666667</v>
      </c>
      <c r="C42" s="4">
        <v>88</v>
      </c>
      <c r="D42" s="4">
        <v>77.55</v>
      </c>
      <c r="E42" s="4">
        <v>2.7229999999999999</v>
      </c>
      <c r="F42" s="4">
        <v>29.49</v>
      </c>
      <c r="G42" s="4">
        <v>2.7330000000000001</v>
      </c>
      <c r="H42" s="4">
        <v>8.7799999999999994</v>
      </c>
      <c r="I42" s="4">
        <v>2783.87</v>
      </c>
    </row>
    <row r="43" spans="1:9">
      <c r="A43" s="5">
        <v>41103</v>
      </c>
      <c r="B43" s="6">
        <v>0.47608796296296302</v>
      </c>
      <c r="C43" s="4">
        <v>92</v>
      </c>
      <c r="D43" s="4">
        <v>76.23</v>
      </c>
      <c r="E43" s="4">
        <v>3.5579999999999998</v>
      </c>
      <c r="F43" s="4">
        <v>29.49</v>
      </c>
      <c r="G43" s="4">
        <v>2.7330000000000001</v>
      </c>
      <c r="H43" s="4">
        <v>8.7100000000000009</v>
      </c>
      <c r="I43" s="4">
        <v>2773.44</v>
      </c>
    </row>
    <row r="44" spans="1:9">
      <c r="A44" s="5">
        <v>41103</v>
      </c>
      <c r="B44" s="6">
        <v>0.47612268518518519</v>
      </c>
      <c r="C44" s="4">
        <v>95</v>
      </c>
      <c r="D44" s="4">
        <v>75.67</v>
      </c>
      <c r="E44" s="4">
        <v>3.5609999999999999</v>
      </c>
      <c r="F44" s="4">
        <v>29.49</v>
      </c>
      <c r="G44" s="4">
        <v>2.7330000000000001</v>
      </c>
      <c r="H44" s="4">
        <v>8.64</v>
      </c>
      <c r="I44" s="4">
        <v>2764.13</v>
      </c>
    </row>
    <row r="45" spans="1:9">
      <c r="A45" s="5">
        <v>41103</v>
      </c>
      <c r="B45" s="6">
        <v>0.47616898148148151</v>
      </c>
      <c r="C45" s="4">
        <v>99</v>
      </c>
      <c r="D45" s="4">
        <v>75.540000000000006</v>
      </c>
      <c r="E45" s="4">
        <v>3.5169999999999999</v>
      </c>
      <c r="F45" s="4">
        <v>29.49</v>
      </c>
      <c r="G45" s="4">
        <v>2.7330000000000001</v>
      </c>
      <c r="H45" s="4">
        <v>8.6</v>
      </c>
      <c r="I45" s="4">
        <v>2756.43</v>
      </c>
    </row>
    <row r="46" spans="1:9">
      <c r="A46" s="5">
        <v>41103</v>
      </c>
      <c r="B46" s="6">
        <v>0.47621527777777778</v>
      </c>
      <c r="C46" s="4">
        <v>103</v>
      </c>
      <c r="D46" s="4">
        <v>75.47</v>
      </c>
      <c r="E46" s="4">
        <v>2.7709999999999999</v>
      </c>
      <c r="F46" s="4">
        <v>29.49</v>
      </c>
      <c r="G46" s="4">
        <v>2.7330000000000001</v>
      </c>
      <c r="H46" s="4">
        <v>8.59</v>
      </c>
      <c r="I46" s="4">
        <v>2770.71</v>
      </c>
    </row>
    <row r="47" spans="1:9">
      <c r="A47" s="11">
        <v>41103</v>
      </c>
      <c r="B47" s="12">
        <v>0.4762615740740741</v>
      </c>
      <c r="C47" s="13">
        <v>107</v>
      </c>
      <c r="D47" s="13">
        <v>78.430000000000007</v>
      </c>
      <c r="E47" s="13">
        <v>-0.215</v>
      </c>
      <c r="F47" s="13">
        <v>29.49</v>
      </c>
      <c r="G47" s="13">
        <v>2.7330000000000001</v>
      </c>
      <c r="H47" s="13">
        <v>8.6999999999999993</v>
      </c>
      <c r="I47" s="13">
        <v>4.24</v>
      </c>
    </row>
    <row r="48" spans="1:9">
      <c r="A48" s="11">
        <v>41103</v>
      </c>
      <c r="B48" s="12">
        <v>0.47630787037037042</v>
      </c>
      <c r="C48" s="13">
        <v>111</v>
      </c>
      <c r="D48" s="13">
        <v>75.13</v>
      </c>
      <c r="E48" s="13">
        <v>-0.17799999999999999</v>
      </c>
      <c r="F48" s="13">
        <v>29.49</v>
      </c>
      <c r="G48" s="13">
        <v>2.7330000000000001</v>
      </c>
      <c r="H48" s="13">
        <v>8.49</v>
      </c>
      <c r="I48" s="13">
        <v>2.5299999999999998</v>
      </c>
    </row>
    <row r="49" spans="1:9">
      <c r="A49" s="11">
        <v>41103</v>
      </c>
      <c r="B49" s="12">
        <v>0.47635416666666663</v>
      </c>
      <c r="C49" s="13">
        <v>115</v>
      </c>
      <c r="D49" s="13">
        <v>73.89</v>
      </c>
      <c r="E49" s="13">
        <v>-0.184</v>
      </c>
      <c r="F49" s="13">
        <v>29.49</v>
      </c>
      <c r="G49" s="13">
        <v>2.7069999999999999</v>
      </c>
      <c r="H49" s="13">
        <v>8.49</v>
      </c>
      <c r="I49" s="13">
        <v>2.25</v>
      </c>
    </row>
    <row r="50" spans="1:9">
      <c r="A50" s="11">
        <v>41103</v>
      </c>
      <c r="B50" s="12">
        <v>0.47640046296296296</v>
      </c>
      <c r="C50" s="13">
        <v>119</v>
      </c>
      <c r="D50" s="13">
        <v>74</v>
      </c>
      <c r="E50" s="13">
        <v>-0.19</v>
      </c>
      <c r="F50" s="13">
        <v>29.49</v>
      </c>
      <c r="G50" s="13">
        <v>2.629</v>
      </c>
      <c r="H50" s="13">
        <v>8.1</v>
      </c>
      <c r="I50" s="13">
        <v>3.09</v>
      </c>
    </row>
    <row r="51" spans="1:9">
      <c r="A51" s="11">
        <v>41103</v>
      </c>
      <c r="B51" s="12">
        <v>0.47644675925925922</v>
      </c>
      <c r="C51" s="13">
        <v>123</v>
      </c>
      <c r="D51" s="13">
        <v>74.209999999999994</v>
      </c>
      <c r="E51" s="13">
        <v>-0.192</v>
      </c>
      <c r="F51" s="13">
        <v>29.49</v>
      </c>
      <c r="G51" s="13">
        <v>2.7330000000000001</v>
      </c>
      <c r="H51" s="13">
        <v>7.79</v>
      </c>
      <c r="I51" s="13">
        <v>2.1800000000000002</v>
      </c>
    </row>
  </sheetData>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dimension ref="A1:J44"/>
  <sheetViews>
    <sheetView topLeftCell="A10" zoomScale="60" zoomScaleNormal="60" workbookViewId="0">
      <selection activeCell="X27" sqref="X27"/>
    </sheetView>
  </sheetViews>
  <sheetFormatPr defaultRowHeight="15"/>
  <cols>
    <col min="1" max="1" width="20.5703125" style="4" bestFit="1" customWidth="1"/>
    <col min="2" max="2" width="11" style="4" customWidth="1"/>
    <col min="3" max="3" width="9.140625" style="4"/>
    <col min="4" max="4" width="12.28515625" style="4" customWidth="1"/>
    <col min="5" max="5" width="16.140625" style="4" customWidth="1"/>
    <col min="6" max="6" width="21" style="4" customWidth="1"/>
    <col min="7" max="7" width="14.85546875" style="4" customWidth="1"/>
    <col min="8" max="8" width="11.28515625" style="4" customWidth="1"/>
    <col min="9" max="9" width="16.140625" style="4" customWidth="1"/>
    <col min="10" max="16384" width="9.140625" style="4"/>
  </cols>
  <sheetData>
    <row r="1" spans="1:10">
      <c r="A1" s="4" t="s">
        <v>90</v>
      </c>
      <c r="B1" s="4" t="s">
        <v>91</v>
      </c>
    </row>
    <row r="3" spans="1:10">
      <c r="A3" s="4" t="s">
        <v>92</v>
      </c>
      <c r="B3" s="5">
        <v>41106</v>
      </c>
      <c r="C3" s="6">
        <v>0.34378472222222217</v>
      </c>
    </row>
    <row r="4" spans="1:10">
      <c r="A4" s="4" t="s">
        <v>93</v>
      </c>
      <c r="B4" s="4" t="s">
        <v>203</v>
      </c>
    </row>
    <row r="5" spans="1:10">
      <c r="A5" s="4" t="s">
        <v>95</v>
      </c>
      <c r="B5" s="4" t="s">
        <v>96</v>
      </c>
    </row>
    <row r="7" spans="1:10">
      <c r="A7" s="4" t="s">
        <v>97</v>
      </c>
      <c r="B7" s="4">
        <v>48416</v>
      </c>
    </row>
    <row r="8" spans="1:10">
      <c r="A8" s="4" t="s">
        <v>98</v>
      </c>
      <c r="B8" s="4">
        <v>2.13</v>
      </c>
    </row>
    <row r="9" spans="1:10">
      <c r="A9" s="4" t="s">
        <v>99</v>
      </c>
      <c r="B9" s="4" t="s">
        <v>100</v>
      </c>
    </row>
    <row r="11" spans="1:10">
      <c r="A11" s="4" t="s">
        <v>101</v>
      </c>
      <c r="C11" s="4" t="s">
        <v>202</v>
      </c>
    </row>
    <row r="12" spans="1:10" ht="52.5" customHeight="1">
      <c r="D12" s="9" t="s">
        <v>228</v>
      </c>
      <c r="E12" s="9" t="s">
        <v>229</v>
      </c>
      <c r="F12" s="9" t="s">
        <v>230</v>
      </c>
      <c r="G12" s="9" t="s">
        <v>242</v>
      </c>
      <c r="H12" s="9" t="s">
        <v>243</v>
      </c>
      <c r="I12" s="9" t="s">
        <v>231</v>
      </c>
      <c r="J12" s="9" t="s">
        <v>232</v>
      </c>
    </row>
    <row r="13" spans="1:10">
      <c r="A13" s="4" t="s">
        <v>103</v>
      </c>
      <c r="B13" s="5">
        <v>41103</v>
      </c>
      <c r="C13" s="6">
        <v>0.46035879629629628</v>
      </c>
      <c r="D13" s="4">
        <f>MAX(D31:D35,D38:D43)-MIN(D31:D35,D38:D43)</f>
        <v>0.63000000000000966</v>
      </c>
      <c r="E13" s="4">
        <f>MAX(E31:E35,E38:E43)-MIN(E31:E35,E38:E43)</f>
        <v>2.371</v>
      </c>
      <c r="F13" s="4">
        <f>MAX(I31:I35,I38:I43)-MIN(I31:I35,I38:I43)</f>
        <v>11.539999999999964</v>
      </c>
      <c r="G13" s="4">
        <f>MAX(D30:D46)</f>
        <v>83.51</v>
      </c>
      <c r="H13" s="4">
        <f>MIN(D30:D46)</f>
        <v>81.34</v>
      </c>
      <c r="I13" s="13"/>
      <c r="J13" s="4" t="s">
        <v>314</v>
      </c>
    </row>
    <row r="14" spans="1:10">
      <c r="A14" s="4" t="s">
        <v>104</v>
      </c>
      <c r="B14" s="5">
        <v>41103</v>
      </c>
      <c r="C14" s="6">
        <v>0.46035879629629628</v>
      </c>
    </row>
    <row r="16" spans="1:10">
      <c r="A16" s="4" t="s">
        <v>105</v>
      </c>
      <c r="B16" s="4">
        <v>15</v>
      </c>
    </row>
    <row r="18" spans="1:9">
      <c r="A18" s="4" t="s">
        <v>106</v>
      </c>
    </row>
    <row r="19" spans="1:9">
      <c r="A19" s="4" t="s">
        <v>107</v>
      </c>
      <c r="B19" s="4" t="s">
        <v>108</v>
      </c>
    </row>
    <row r="20" spans="1:9">
      <c r="A20" s="4" t="s">
        <v>109</v>
      </c>
      <c r="B20" s="4" t="s">
        <v>110</v>
      </c>
    </row>
    <row r="21" spans="1:9">
      <c r="A21" s="4" t="s">
        <v>111</v>
      </c>
      <c r="B21" s="4" t="s">
        <v>112</v>
      </c>
    </row>
    <row r="22" spans="1:9">
      <c r="A22" s="4" t="s">
        <v>113</v>
      </c>
      <c r="B22" s="4" t="s">
        <v>114</v>
      </c>
    </row>
    <row r="23" spans="1:9">
      <c r="A23" s="4" t="s">
        <v>115</v>
      </c>
      <c r="C23" s="4" t="s">
        <v>116</v>
      </c>
    </row>
    <row r="24" spans="1:9">
      <c r="A24" s="4" t="s">
        <v>117</v>
      </c>
      <c r="B24" s="4" t="s">
        <v>118</v>
      </c>
    </row>
    <row r="25" spans="1:9">
      <c r="A25" s="4" t="s">
        <v>119</v>
      </c>
      <c r="B25" s="4" t="s">
        <v>120</v>
      </c>
    </row>
    <row r="27" spans="1:9">
      <c r="D27" s="4" t="s">
        <v>121</v>
      </c>
      <c r="E27" s="4" t="s">
        <v>108</v>
      </c>
      <c r="F27" s="4" t="s">
        <v>122</v>
      </c>
      <c r="G27" s="4" t="s">
        <v>123</v>
      </c>
      <c r="H27" s="4" t="s">
        <v>124</v>
      </c>
      <c r="I27" s="4" t="s">
        <v>125</v>
      </c>
    </row>
    <row r="28" spans="1:9">
      <c r="A28" s="4" t="s">
        <v>126</v>
      </c>
      <c r="B28" s="4" t="s">
        <v>127</v>
      </c>
      <c r="C28" s="4" t="s">
        <v>128</v>
      </c>
      <c r="D28" s="4" t="s">
        <v>129</v>
      </c>
      <c r="E28" s="4" t="s">
        <v>130</v>
      </c>
      <c r="F28" s="4" t="s">
        <v>131</v>
      </c>
      <c r="G28" s="4" t="s">
        <v>132</v>
      </c>
      <c r="H28" s="4" t="s">
        <v>124</v>
      </c>
      <c r="I28" s="4" t="s">
        <v>133</v>
      </c>
    </row>
    <row r="29" spans="1:9">
      <c r="A29" s="4" t="s">
        <v>134</v>
      </c>
      <c r="B29" s="4" t="s">
        <v>134</v>
      </c>
      <c r="C29" s="4" t="s">
        <v>135</v>
      </c>
      <c r="D29" s="4" t="s">
        <v>136</v>
      </c>
      <c r="E29" s="4" t="s">
        <v>136</v>
      </c>
      <c r="F29" s="4" t="s">
        <v>136</v>
      </c>
      <c r="G29" s="4" t="s">
        <v>136</v>
      </c>
      <c r="H29" s="4" t="s">
        <v>136</v>
      </c>
      <c r="I29" s="4" t="s">
        <v>136</v>
      </c>
    </row>
    <row r="30" spans="1:9">
      <c r="A30" s="11">
        <v>41103</v>
      </c>
      <c r="B30" s="12">
        <v>0.46179398148148149</v>
      </c>
      <c r="C30" s="13">
        <v>124</v>
      </c>
      <c r="D30" s="13">
        <v>81.459999999999994</v>
      </c>
      <c r="E30" s="13">
        <v>-0.29099999999999998</v>
      </c>
      <c r="F30" s="13">
        <v>29.49</v>
      </c>
      <c r="G30" s="13">
        <v>2.7330000000000001</v>
      </c>
      <c r="H30" s="13">
        <v>6.23</v>
      </c>
      <c r="I30" s="13">
        <v>1.29</v>
      </c>
    </row>
    <row r="31" spans="1:9">
      <c r="A31" s="5">
        <v>41103</v>
      </c>
      <c r="B31" s="6">
        <v>0.46184027777777775</v>
      </c>
      <c r="C31" s="4">
        <v>128</v>
      </c>
      <c r="D31" s="4">
        <v>83.38</v>
      </c>
      <c r="E31" s="4">
        <v>0.112</v>
      </c>
      <c r="F31" s="4">
        <v>29.49</v>
      </c>
      <c r="G31" s="4">
        <v>2.7330000000000001</v>
      </c>
      <c r="H31" s="4">
        <v>8.58</v>
      </c>
      <c r="I31" s="4">
        <v>3033.06</v>
      </c>
    </row>
    <row r="32" spans="1:9">
      <c r="A32" s="5">
        <v>41103</v>
      </c>
      <c r="B32" s="6">
        <v>0.46188657407407407</v>
      </c>
      <c r="C32" s="4">
        <v>132</v>
      </c>
      <c r="D32" s="4">
        <v>83.47</v>
      </c>
      <c r="E32" s="4">
        <v>0.94899999999999995</v>
      </c>
      <c r="F32" s="4">
        <v>29.49</v>
      </c>
      <c r="G32" s="4">
        <v>2.7069999999999999</v>
      </c>
      <c r="H32" s="4">
        <v>8.65</v>
      </c>
      <c r="I32" s="4">
        <v>3031.8</v>
      </c>
    </row>
    <row r="33" spans="1:9">
      <c r="A33" s="5">
        <v>41103</v>
      </c>
      <c r="B33" s="6">
        <v>0.4619328703703704</v>
      </c>
      <c r="C33" s="4">
        <v>136</v>
      </c>
      <c r="D33" s="4">
        <v>83.45</v>
      </c>
      <c r="E33" s="4">
        <v>2.35</v>
      </c>
      <c r="F33" s="4">
        <v>29.49</v>
      </c>
      <c r="G33" s="4">
        <v>2.7069999999999999</v>
      </c>
      <c r="H33" s="4">
        <v>8.66</v>
      </c>
      <c r="I33" s="4">
        <v>3028.91</v>
      </c>
    </row>
    <row r="34" spans="1:9">
      <c r="A34" s="5">
        <v>41103</v>
      </c>
      <c r="B34" s="6">
        <v>0.46196759259259257</v>
      </c>
      <c r="C34" s="4">
        <v>139</v>
      </c>
      <c r="D34" s="4">
        <v>83.42</v>
      </c>
      <c r="E34" s="4">
        <v>1.7929999999999999</v>
      </c>
      <c r="F34" s="4">
        <v>29.49</v>
      </c>
      <c r="G34" s="4">
        <v>2.7069999999999999</v>
      </c>
      <c r="H34" s="4">
        <v>8.68</v>
      </c>
      <c r="I34" s="4">
        <v>3031.66</v>
      </c>
    </row>
    <row r="35" spans="1:9">
      <c r="A35" s="5">
        <v>41103</v>
      </c>
      <c r="B35" s="6">
        <v>0.46201388888888889</v>
      </c>
      <c r="C35" s="4">
        <v>143</v>
      </c>
      <c r="D35" s="4">
        <v>83.46</v>
      </c>
      <c r="E35" s="4">
        <v>2.133</v>
      </c>
      <c r="F35" s="4">
        <v>29.49</v>
      </c>
      <c r="G35" s="4">
        <v>2.7589999999999999</v>
      </c>
      <c r="H35" s="4">
        <v>8.69</v>
      </c>
      <c r="I35" s="4">
        <v>3028.52</v>
      </c>
    </row>
    <row r="36" spans="1:9">
      <c r="A36" s="11">
        <v>41103</v>
      </c>
      <c r="B36" s="12">
        <v>0.46206018518518516</v>
      </c>
      <c r="C36" s="13">
        <v>147</v>
      </c>
      <c r="D36" s="13">
        <v>83.46</v>
      </c>
      <c r="E36" s="13">
        <v>-0.126</v>
      </c>
      <c r="F36" s="13">
        <v>29.49</v>
      </c>
      <c r="G36" s="13">
        <v>2.7330000000000001</v>
      </c>
      <c r="H36" s="13">
        <v>8.6999999999999993</v>
      </c>
      <c r="I36" s="13">
        <v>6.78</v>
      </c>
    </row>
    <row r="37" spans="1:9">
      <c r="A37" s="11">
        <v>41103</v>
      </c>
      <c r="B37" s="12">
        <v>0.46210648148148148</v>
      </c>
      <c r="C37" s="13">
        <v>151</v>
      </c>
      <c r="D37" s="13">
        <v>81.34</v>
      </c>
      <c r="E37" s="13">
        <v>-0.13600000000000001</v>
      </c>
      <c r="F37" s="13">
        <v>29.49</v>
      </c>
      <c r="G37" s="13">
        <v>2.7330000000000001</v>
      </c>
      <c r="H37" s="13">
        <v>8.48</v>
      </c>
      <c r="I37" s="13">
        <v>2.67</v>
      </c>
    </row>
    <row r="38" spans="1:9">
      <c r="A38" s="5">
        <v>41103</v>
      </c>
      <c r="B38" s="6">
        <v>0.4621527777777778</v>
      </c>
      <c r="C38" s="4">
        <v>155</v>
      </c>
      <c r="D38" s="4">
        <v>82.88</v>
      </c>
      <c r="E38" s="4">
        <v>0.52700000000000002</v>
      </c>
      <c r="F38" s="4">
        <v>29.49</v>
      </c>
      <c r="G38" s="4">
        <v>2.7330000000000001</v>
      </c>
      <c r="H38" s="4">
        <v>8.74</v>
      </c>
      <c r="I38" s="4">
        <v>3035.66</v>
      </c>
    </row>
    <row r="39" spans="1:9">
      <c r="A39" s="5">
        <v>41103</v>
      </c>
      <c r="B39" s="6">
        <v>0.46219907407407407</v>
      </c>
      <c r="C39" s="4">
        <v>159</v>
      </c>
      <c r="D39" s="4">
        <v>83.42</v>
      </c>
      <c r="E39" s="4">
        <v>2.4449999999999998</v>
      </c>
      <c r="F39" s="4">
        <v>29.49</v>
      </c>
      <c r="G39" s="4">
        <v>2.7589999999999999</v>
      </c>
      <c r="H39" s="4">
        <v>8.73</v>
      </c>
      <c r="I39" s="4">
        <v>3025</v>
      </c>
    </row>
    <row r="40" spans="1:9">
      <c r="A40" s="5">
        <v>41103</v>
      </c>
      <c r="B40" s="6">
        <v>0.46224537037037039</v>
      </c>
      <c r="C40" s="4">
        <v>163</v>
      </c>
      <c r="D40" s="4">
        <v>83.39</v>
      </c>
      <c r="E40" s="4">
        <v>2.4830000000000001</v>
      </c>
      <c r="F40" s="4">
        <v>29.49</v>
      </c>
      <c r="G40" s="4">
        <v>2.6549999999999998</v>
      </c>
      <c r="H40" s="4">
        <v>8.73</v>
      </c>
      <c r="I40" s="4">
        <v>3025.62</v>
      </c>
    </row>
    <row r="41" spans="1:9">
      <c r="A41" s="5">
        <v>41103</v>
      </c>
      <c r="B41" s="6">
        <v>0.46229166666666671</v>
      </c>
      <c r="C41" s="4">
        <v>167</v>
      </c>
      <c r="D41" s="4">
        <v>83.39</v>
      </c>
      <c r="E41" s="4">
        <v>2.4740000000000002</v>
      </c>
      <c r="F41" s="4">
        <v>29.49</v>
      </c>
      <c r="G41" s="4">
        <v>2.7330000000000001</v>
      </c>
      <c r="H41" s="4">
        <v>8.7200000000000006</v>
      </c>
      <c r="I41" s="4">
        <v>3024.87</v>
      </c>
    </row>
    <row r="42" spans="1:9">
      <c r="A42" s="5">
        <v>41103</v>
      </c>
      <c r="B42" s="6">
        <v>0.46232638888888888</v>
      </c>
      <c r="C42" s="4">
        <v>170</v>
      </c>
      <c r="D42" s="4">
        <v>83.38</v>
      </c>
      <c r="E42" s="4">
        <v>2.2509999999999999</v>
      </c>
      <c r="F42" s="4">
        <v>29.49</v>
      </c>
      <c r="G42" s="4">
        <v>2.7330000000000001</v>
      </c>
      <c r="H42" s="4">
        <v>8.73</v>
      </c>
      <c r="I42" s="4">
        <v>3024.12</v>
      </c>
    </row>
    <row r="43" spans="1:9">
      <c r="A43" s="5">
        <v>41103</v>
      </c>
      <c r="B43" s="6">
        <v>0.46237268518518521</v>
      </c>
      <c r="C43" s="4">
        <v>174</v>
      </c>
      <c r="D43" s="4">
        <v>83.51</v>
      </c>
      <c r="E43" s="4">
        <v>0.58299999999999996</v>
      </c>
      <c r="F43" s="4">
        <v>29.49</v>
      </c>
      <c r="G43" s="4">
        <v>2.7330000000000001</v>
      </c>
      <c r="H43" s="4">
        <v>8.74</v>
      </c>
      <c r="I43" s="4">
        <v>3032.12</v>
      </c>
    </row>
    <row r="44" spans="1:9">
      <c r="A44" s="11">
        <v>41103</v>
      </c>
      <c r="B44" s="12">
        <v>0.46241898148148147</v>
      </c>
      <c r="C44" s="13">
        <v>178</v>
      </c>
      <c r="D44" s="13">
        <v>82.79</v>
      </c>
      <c r="E44" s="13">
        <v>-0.11799999999999999</v>
      </c>
      <c r="F44" s="13">
        <v>29.49</v>
      </c>
      <c r="G44" s="13">
        <v>2.7589999999999999</v>
      </c>
      <c r="H44" s="13">
        <v>8.75</v>
      </c>
      <c r="I44" s="13">
        <v>4.9000000000000004</v>
      </c>
    </row>
  </sheetData>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dimension ref="A1:K82"/>
  <sheetViews>
    <sheetView zoomScale="70" zoomScaleNormal="70" workbookViewId="0">
      <selection activeCell="C47" sqref="C47"/>
    </sheetView>
  </sheetViews>
  <sheetFormatPr defaultRowHeight="15"/>
  <cols>
    <col min="1" max="4" width="17.28515625" style="4" customWidth="1"/>
    <col min="5" max="5" width="13.42578125" style="4" customWidth="1"/>
    <col min="6" max="6" width="16.85546875" style="4" customWidth="1"/>
    <col min="7" max="7" width="18.140625" style="4" customWidth="1"/>
    <col min="8" max="8" width="12" style="4" customWidth="1"/>
    <col min="9" max="9" width="11.28515625" style="4" customWidth="1"/>
    <col min="10" max="10" width="18" style="4" customWidth="1"/>
    <col min="11" max="16384" width="9.140625" style="4"/>
  </cols>
  <sheetData>
    <row r="1" spans="1:11" ht="38.25" customHeight="1">
      <c r="A1" s="4" t="s">
        <v>101</v>
      </c>
      <c r="B1" s="4" t="s">
        <v>204</v>
      </c>
      <c r="C1" s="9" t="s">
        <v>237</v>
      </c>
      <c r="D1" s="9" t="s">
        <v>236</v>
      </c>
      <c r="E1" s="9" t="s">
        <v>228</v>
      </c>
      <c r="F1" s="9" t="s">
        <v>229</v>
      </c>
      <c r="G1" s="9" t="s">
        <v>230</v>
      </c>
      <c r="H1" s="9" t="s">
        <v>242</v>
      </c>
      <c r="I1" s="9" t="s">
        <v>243</v>
      </c>
      <c r="J1" s="9" t="s">
        <v>231</v>
      </c>
      <c r="K1" s="9" t="s">
        <v>232</v>
      </c>
    </row>
    <row r="2" spans="1:11">
      <c r="A2" s="4" t="s">
        <v>103</v>
      </c>
      <c r="B2" s="7">
        <v>41122.557916666665</v>
      </c>
      <c r="C2" s="5">
        <v>41122</v>
      </c>
      <c r="D2" s="6">
        <v>0.55791666666666673</v>
      </c>
      <c r="E2" s="4">
        <f>MAX(B8:B50,B57:B80)-MIN(B8:B50,B57:B80)</f>
        <v>11.780000000000001</v>
      </c>
      <c r="F2" s="4">
        <f>MAX(C8:C50,C57:C80)-MIN(C8:C50,C57:C80)</f>
        <v>10.883000000000001</v>
      </c>
      <c r="G2" s="4">
        <f>MAX(E8:E50,E57:E80)-MIN(E8:E50,E57:E80)</f>
        <v>441</v>
      </c>
      <c r="H2" s="4">
        <f>MAX(B8:B50,B57:B80)</f>
        <v>85.38</v>
      </c>
      <c r="I2" s="4">
        <f>MIN(B8:B50,B57:B80)</f>
        <v>73.599999999999994</v>
      </c>
      <c r="J2" s="13"/>
      <c r="K2" s="4" t="s">
        <v>244</v>
      </c>
    </row>
    <row r="3" spans="1:11">
      <c r="A3" s="4" t="s">
        <v>146</v>
      </c>
      <c r="B3" s="7">
        <v>41122.557916666665</v>
      </c>
    </row>
    <row r="4" spans="1:11">
      <c r="A4" s="4" t="s">
        <v>104</v>
      </c>
      <c r="B4" s="7">
        <v>41122.557916666665</v>
      </c>
    </row>
    <row r="7" spans="1:11">
      <c r="A7" s="4" t="s">
        <v>145</v>
      </c>
      <c r="B7" s="4" t="s">
        <v>144</v>
      </c>
      <c r="C7" s="4" t="s">
        <v>143</v>
      </c>
      <c r="D7" s="4" t="s">
        <v>124</v>
      </c>
      <c r="E7" s="4" t="s">
        <v>142</v>
      </c>
      <c r="F7" s="4" t="s">
        <v>141</v>
      </c>
      <c r="G7" s="4" t="s">
        <v>232</v>
      </c>
    </row>
    <row r="8" spans="1:11">
      <c r="A8" s="7">
        <v>41122.559305555558</v>
      </c>
      <c r="B8" s="4">
        <v>85.26</v>
      </c>
      <c r="C8" s="4">
        <v>4.2999999999999997E-2</v>
      </c>
      <c r="D8" s="4">
        <v>7.64</v>
      </c>
      <c r="E8" s="4">
        <v>3096</v>
      </c>
      <c r="F8" s="4">
        <v>2.9940000000000002</v>
      </c>
      <c r="G8" s="4" t="s">
        <v>315</v>
      </c>
    </row>
    <row r="9" spans="1:11">
      <c r="A9" s="7">
        <v>41122.559351851851</v>
      </c>
      <c r="B9" s="4">
        <v>85.22</v>
      </c>
      <c r="C9" s="4">
        <v>0.129</v>
      </c>
      <c r="D9" s="4">
        <v>7.64</v>
      </c>
      <c r="E9" s="4">
        <v>3115</v>
      </c>
      <c r="F9" s="4">
        <v>2.9940000000000002</v>
      </c>
      <c r="G9" s="4" t="s">
        <v>316</v>
      </c>
    </row>
    <row r="10" spans="1:11">
      <c r="A10" s="7">
        <v>41122.559398148151</v>
      </c>
      <c r="B10" s="4">
        <v>85.27</v>
      </c>
      <c r="C10" s="4">
        <v>0.113</v>
      </c>
      <c r="D10" s="4">
        <v>7.65</v>
      </c>
      <c r="E10" s="4">
        <v>3133</v>
      </c>
      <c r="F10" s="4">
        <v>2.9940000000000002</v>
      </c>
      <c r="G10" s="4" t="s">
        <v>358</v>
      </c>
    </row>
    <row r="11" spans="1:11">
      <c r="A11" s="7">
        <v>41122.559444444443</v>
      </c>
      <c r="B11" s="4">
        <v>85.25</v>
      </c>
      <c r="C11" s="4">
        <v>0.14899999999999999</v>
      </c>
      <c r="D11" s="4">
        <v>7.66</v>
      </c>
      <c r="E11" s="4">
        <v>3153</v>
      </c>
      <c r="F11" s="4">
        <v>2.9940000000000002</v>
      </c>
    </row>
    <row r="12" spans="1:11">
      <c r="A12" s="7">
        <v>41122.559490740743</v>
      </c>
      <c r="B12" s="4">
        <v>85.24</v>
      </c>
      <c r="C12" s="4">
        <v>0.122</v>
      </c>
      <c r="D12" s="4">
        <v>7.67</v>
      </c>
      <c r="E12" s="4">
        <v>3156</v>
      </c>
      <c r="F12" s="4">
        <v>2.9940000000000002</v>
      </c>
    </row>
    <row r="13" spans="1:11">
      <c r="A13" s="7">
        <v>41122.559537037036</v>
      </c>
      <c r="B13" s="4">
        <v>85.24</v>
      </c>
      <c r="C13" s="4">
        <v>0.151</v>
      </c>
      <c r="D13" s="4">
        <v>7.68</v>
      </c>
      <c r="E13" s="4">
        <v>3157</v>
      </c>
      <c r="F13" s="4">
        <v>3.02</v>
      </c>
    </row>
    <row r="14" spans="1:11">
      <c r="A14" s="7">
        <v>41122.559583333335</v>
      </c>
      <c r="B14" s="4">
        <v>85.28</v>
      </c>
      <c r="C14" s="4">
        <v>0.184</v>
      </c>
      <c r="D14" s="4">
        <v>7.7</v>
      </c>
      <c r="E14" s="4">
        <v>3164</v>
      </c>
      <c r="F14" s="4">
        <v>3.02</v>
      </c>
    </row>
    <row r="15" spans="1:11">
      <c r="A15" s="7">
        <v>41122.559618055559</v>
      </c>
      <c r="B15" s="4">
        <v>85.26</v>
      </c>
      <c r="C15" s="4">
        <v>0.154</v>
      </c>
      <c r="D15" s="4">
        <v>7.72</v>
      </c>
      <c r="E15" s="4">
        <v>3160</v>
      </c>
      <c r="F15" s="4">
        <v>2.9940000000000002</v>
      </c>
    </row>
    <row r="16" spans="1:11">
      <c r="A16" s="7">
        <v>41122.559664351851</v>
      </c>
      <c r="B16" s="4">
        <v>85.29</v>
      </c>
      <c r="C16" s="4">
        <v>0.21099999999999999</v>
      </c>
      <c r="D16" s="4">
        <v>7.76</v>
      </c>
      <c r="E16" s="4">
        <v>3159</v>
      </c>
      <c r="F16" s="4">
        <v>3.02</v>
      </c>
    </row>
    <row r="17" spans="1:6">
      <c r="A17" s="7">
        <v>41122.559710648151</v>
      </c>
      <c r="B17" s="4">
        <v>85.3</v>
      </c>
      <c r="C17" s="4">
        <v>0.153</v>
      </c>
      <c r="D17" s="4">
        <v>7.79</v>
      </c>
      <c r="E17" s="4">
        <v>3152</v>
      </c>
      <c r="F17" s="4">
        <v>2.9940000000000002</v>
      </c>
    </row>
    <row r="18" spans="1:6">
      <c r="A18" s="7">
        <v>41122.559756944444</v>
      </c>
      <c r="B18" s="4">
        <v>85.34</v>
      </c>
      <c r="C18" s="4">
        <v>0.13</v>
      </c>
      <c r="D18" s="4">
        <v>7.82</v>
      </c>
      <c r="E18" s="4">
        <v>3150</v>
      </c>
      <c r="F18" s="4">
        <v>3.02</v>
      </c>
    </row>
    <row r="19" spans="1:6">
      <c r="A19" s="7">
        <v>41122.559803240743</v>
      </c>
      <c r="B19" s="4">
        <v>85.38</v>
      </c>
      <c r="C19" s="4">
        <v>0.14199999999999999</v>
      </c>
      <c r="D19" s="4">
        <v>7.83</v>
      </c>
      <c r="E19" s="4">
        <v>3146</v>
      </c>
      <c r="F19" s="4">
        <v>2.9940000000000002</v>
      </c>
    </row>
    <row r="20" spans="1:6">
      <c r="A20" s="7">
        <v>41122.559849537036</v>
      </c>
      <c r="B20" s="4">
        <v>85.35</v>
      </c>
      <c r="C20" s="4">
        <v>0.17100000000000001</v>
      </c>
      <c r="D20" s="4">
        <v>7.83</v>
      </c>
      <c r="E20" s="4">
        <v>3147</v>
      </c>
      <c r="F20" s="4">
        <v>2.9940000000000002</v>
      </c>
    </row>
    <row r="21" spans="1:6">
      <c r="A21" s="7">
        <v>41122.559895833336</v>
      </c>
      <c r="B21" s="4">
        <v>85.34</v>
      </c>
      <c r="C21" s="4">
        <v>0.13600000000000001</v>
      </c>
      <c r="D21" s="4">
        <v>7.83</v>
      </c>
      <c r="E21" s="4">
        <v>3141</v>
      </c>
      <c r="F21" s="4">
        <v>2.9940000000000002</v>
      </c>
    </row>
    <row r="22" spans="1:6">
      <c r="A22" s="7">
        <v>41122.559942129628</v>
      </c>
      <c r="B22" s="4">
        <v>85.23</v>
      </c>
      <c r="C22" s="4">
        <v>0.16700000000000001</v>
      </c>
      <c r="D22" s="4">
        <v>7.83</v>
      </c>
      <c r="E22" s="4">
        <v>3128</v>
      </c>
      <c r="F22" s="4">
        <v>2.9940000000000002</v>
      </c>
    </row>
    <row r="23" spans="1:6">
      <c r="A23" s="7">
        <v>41122.559976851851</v>
      </c>
      <c r="B23" s="4">
        <v>85.2</v>
      </c>
      <c r="C23" s="4">
        <v>0.16600000000000001</v>
      </c>
      <c r="D23" s="4">
        <v>7.84</v>
      </c>
      <c r="E23" s="4">
        <v>3112</v>
      </c>
      <c r="F23" s="4">
        <v>2.9940000000000002</v>
      </c>
    </row>
    <row r="24" spans="1:6">
      <c r="A24" s="7">
        <v>41122.560023148151</v>
      </c>
      <c r="B24" s="4">
        <v>81.5</v>
      </c>
      <c r="C24" s="4">
        <v>2.3109999999999999</v>
      </c>
      <c r="D24" s="4">
        <v>7.59</v>
      </c>
      <c r="E24" s="4">
        <v>3190</v>
      </c>
      <c r="F24" s="4">
        <v>3.02</v>
      </c>
    </row>
    <row r="25" spans="1:6">
      <c r="A25" s="7">
        <v>41122.560069444444</v>
      </c>
      <c r="B25" s="4">
        <v>79.540000000000006</v>
      </c>
      <c r="C25" s="4">
        <v>2.0880000000000001</v>
      </c>
      <c r="D25" s="4">
        <v>7.46</v>
      </c>
      <c r="E25" s="4">
        <v>3232</v>
      </c>
      <c r="F25" s="4">
        <v>2.9940000000000002</v>
      </c>
    </row>
    <row r="26" spans="1:6">
      <c r="A26" s="7">
        <v>41122.560115740744</v>
      </c>
      <c r="B26" s="4">
        <v>76.930000000000007</v>
      </c>
      <c r="C26" s="4">
        <v>4.0540000000000003</v>
      </c>
      <c r="D26" s="4">
        <v>7.65</v>
      </c>
      <c r="E26" s="4">
        <v>3352</v>
      </c>
      <c r="F26" s="4">
        <v>3.02</v>
      </c>
    </row>
    <row r="27" spans="1:6">
      <c r="A27" s="7">
        <v>41122.560162037036</v>
      </c>
      <c r="B27" s="4">
        <v>74.48</v>
      </c>
      <c r="C27" s="4">
        <v>8.5570000000000004</v>
      </c>
      <c r="D27" s="4">
        <v>7.99</v>
      </c>
      <c r="E27" s="4">
        <v>3401</v>
      </c>
      <c r="F27" s="4">
        <v>2.9940000000000002</v>
      </c>
    </row>
    <row r="28" spans="1:6">
      <c r="A28" s="7">
        <v>41122.560208333336</v>
      </c>
      <c r="B28" s="4">
        <v>73.790000000000006</v>
      </c>
      <c r="C28" s="4">
        <v>10.252000000000001</v>
      </c>
      <c r="D28" s="4">
        <v>8.0299999999999994</v>
      </c>
      <c r="E28" s="4">
        <v>3382</v>
      </c>
      <c r="F28" s="4">
        <v>3.02</v>
      </c>
    </row>
    <row r="29" spans="1:6">
      <c r="A29" s="7">
        <v>41122.560254629629</v>
      </c>
      <c r="B29" s="4">
        <v>73.760000000000005</v>
      </c>
      <c r="C29" s="4">
        <v>10.333</v>
      </c>
      <c r="D29" s="4">
        <v>8.11</v>
      </c>
      <c r="E29" s="4">
        <v>3392</v>
      </c>
      <c r="F29" s="4">
        <v>2.9940000000000002</v>
      </c>
    </row>
    <row r="30" spans="1:6">
      <c r="A30" s="7">
        <v>41122.560289351852</v>
      </c>
      <c r="B30" s="4">
        <v>73.84</v>
      </c>
      <c r="C30" s="4">
        <v>10.172000000000001</v>
      </c>
      <c r="D30" s="4">
        <v>7.76</v>
      </c>
      <c r="E30" s="4">
        <v>3389</v>
      </c>
      <c r="F30" s="4">
        <v>3.02</v>
      </c>
    </row>
    <row r="31" spans="1:6">
      <c r="A31" s="7">
        <v>41122.560335648152</v>
      </c>
      <c r="B31" s="4">
        <v>73.94</v>
      </c>
      <c r="C31" s="4">
        <v>10.147</v>
      </c>
      <c r="D31" s="4">
        <v>7.45</v>
      </c>
      <c r="E31" s="4">
        <v>3343</v>
      </c>
      <c r="F31" s="4">
        <v>2.9940000000000002</v>
      </c>
    </row>
    <row r="32" spans="1:6">
      <c r="A32" s="7">
        <v>41122.560381944444</v>
      </c>
      <c r="B32" s="4">
        <v>74.010000000000005</v>
      </c>
      <c r="C32" s="4">
        <v>10.044</v>
      </c>
      <c r="D32" s="4">
        <v>7.32</v>
      </c>
      <c r="E32" s="4">
        <v>3285</v>
      </c>
      <c r="F32" s="4">
        <v>3.02</v>
      </c>
    </row>
    <row r="33" spans="1:6">
      <c r="A33" s="7">
        <v>41122.560428240744</v>
      </c>
      <c r="B33" s="4">
        <v>74.069999999999993</v>
      </c>
      <c r="C33" s="4">
        <v>9.8979999999999997</v>
      </c>
      <c r="D33" s="4">
        <v>7.26</v>
      </c>
      <c r="E33" s="4">
        <v>3219</v>
      </c>
      <c r="F33" s="4">
        <v>2.9940000000000002</v>
      </c>
    </row>
    <row r="34" spans="1:6">
      <c r="A34" s="7">
        <v>41122.560474537036</v>
      </c>
      <c r="B34" s="4">
        <v>74.150000000000006</v>
      </c>
      <c r="C34" s="4">
        <v>9.7910000000000004</v>
      </c>
      <c r="D34" s="4">
        <v>7.22</v>
      </c>
      <c r="E34" s="4">
        <v>3161</v>
      </c>
      <c r="F34" s="4">
        <v>2.9940000000000002</v>
      </c>
    </row>
    <row r="35" spans="1:6">
      <c r="A35" s="7">
        <v>41122.560520833336</v>
      </c>
      <c r="B35" s="4">
        <v>74.19</v>
      </c>
      <c r="C35" s="4">
        <v>9.6440000000000001</v>
      </c>
      <c r="D35" s="4">
        <v>7.2</v>
      </c>
      <c r="E35" s="4">
        <v>3125</v>
      </c>
      <c r="F35" s="4">
        <v>2.9940000000000002</v>
      </c>
    </row>
    <row r="36" spans="1:6">
      <c r="A36" s="7">
        <v>41122.560567129629</v>
      </c>
      <c r="B36" s="4">
        <v>74.239999999999995</v>
      </c>
      <c r="C36" s="4">
        <v>9.3889999999999993</v>
      </c>
      <c r="D36" s="4">
        <v>7.19</v>
      </c>
      <c r="E36" s="4">
        <v>3057</v>
      </c>
      <c r="F36" s="4">
        <v>2.9940000000000002</v>
      </c>
    </row>
    <row r="37" spans="1:6">
      <c r="A37" s="7">
        <v>41122.560613425929</v>
      </c>
      <c r="B37" s="4">
        <v>74.28</v>
      </c>
      <c r="C37" s="4">
        <v>8.8800000000000008</v>
      </c>
      <c r="D37" s="4">
        <v>7.19</v>
      </c>
      <c r="E37" s="4">
        <v>3051</v>
      </c>
      <c r="F37" s="4">
        <v>2.9940000000000002</v>
      </c>
    </row>
    <row r="38" spans="1:6">
      <c r="A38" s="7">
        <v>41122.560648148145</v>
      </c>
      <c r="B38" s="4">
        <v>74.31</v>
      </c>
      <c r="C38" s="4">
        <v>8.3490000000000002</v>
      </c>
      <c r="D38" s="4">
        <v>7.2</v>
      </c>
      <c r="E38" s="4">
        <v>3045</v>
      </c>
      <c r="F38" s="4">
        <v>3.02</v>
      </c>
    </row>
    <row r="39" spans="1:6">
      <c r="A39" s="7">
        <v>41122.560694444444</v>
      </c>
      <c r="B39" s="4">
        <v>74.34</v>
      </c>
      <c r="C39" s="4">
        <v>7.7649999999999997</v>
      </c>
      <c r="D39" s="4">
        <v>7.18</v>
      </c>
      <c r="E39" s="4">
        <v>3040</v>
      </c>
      <c r="F39" s="4">
        <v>3.02</v>
      </c>
    </row>
    <row r="40" spans="1:6">
      <c r="A40" s="7">
        <v>41122.560740740744</v>
      </c>
      <c r="B40" s="4">
        <v>74.349999999999994</v>
      </c>
      <c r="C40" s="4">
        <v>7.01</v>
      </c>
      <c r="D40" s="4">
        <v>7.18</v>
      </c>
      <c r="E40" s="4">
        <v>3033</v>
      </c>
      <c r="F40" s="4">
        <v>3.02</v>
      </c>
    </row>
    <row r="41" spans="1:6">
      <c r="A41" s="7">
        <v>41122.560787037037</v>
      </c>
      <c r="B41" s="4">
        <v>74.38</v>
      </c>
      <c r="C41" s="4">
        <v>6.3860000000000001</v>
      </c>
      <c r="D41" s="4">
        <v>7.18</v>
      </c>
      <c r="E41" s="4">
        <v>3027</v>
      </c>
      <c r="F41" s="4">
        <v>2.9940000000000002</v>
      </c>
    </row>
    <row r="42" spans="1:6">
      <c r="A42" s="7">
        <v>41122.560833333337</v>
      </c>
      <c r="B42" s="4">
        <v>74.42</v>
      </c>
      <c r="C42" s="4">
        <v>5.6950000000000003</v>
      </c>
      <c r="D42" s="4">
        <v>7.16</v>
      </c>
      <c r="E42" s="4">
        <v>3023</v>
      </c>
      <c r="F42" s="4">
        <v>2.9940000000000002</v>
      </c>
    </row>
    <row r="43" spans="1:6">
      <c r="A43" s="7">
        <v>41122.560879629629</v>
      </c>
      <c r="B43" s="4">
        <v>74.45</v>
      </c>
      <c r="C43" s="4">
        <v>5.5990000000000002</v>
      </c>
      <c r="D43" s="4">
        <v>7.16</v>
      </c>
      <c r="E43" s="4">
        <v>3021</v>
      </c>
      <c r="F43" s="4">
        <v>2.9940000000000002</v>
      </c>
    </row>
    <row r="44" spans="1:6">
      <c r="A44" s="7">
        <v>41122.560925925929</v>
      </c>
      <c r="B44" s="4">
        <v>74.489999999999995</v>
      </c>
      <c r="C44" s="4">
        <v>5.6180000000000003</v>
      </c>
      <c r="D44" s="4">
        <v>7.15</v>
      </c>
      <c r="E44" s="4">
        <v>3019</v>
      </c>
      <c r="F44" s="4">
        <v>2.9940000000000002</v>
      </c>
    </row>
    <row r="45" spans="1:6">
      <c r="A45" s="7">
        <v>41122.560960648145</v>
      </c>
      <c r="B45" s="4">
        <v>74.510000000000005</v>
      </c>
      <c r="C45" s="4">
        <v>5.6360000000000001</v>
      </c>
      <c r="D45" s="4">
        <v>7.15</v>
      </c>
      <c r="E45" s="4">
        <v>3018</v>
      </c>
      <c r="F45" s="4">
        <v>2.9940000000000002</v>
      </c>
    </row>
    <row r="46" spans="1:6">
      <c r="A46" s="7">
        <v>41122.561006944445</v>
      </c>
      <c r="B46" s="4">
        <v>74.540000000000006</v>
      </c>
      <c r="C46" s="4">
        <v>5.5019999999999998</v>
      </c>
      <c r="D46" s="4">
        <v>7.14</v>
      </c>
      <c r="E46" s="4">
        <v>3006</v>
      </c>
      <c r="F46" s="4">
        <v>3.02</v>
      </c>
    </row>
    <row r="47" spans="1:6">
      <c r="A47" s="7">
        <v>41122.561053240737</v>
      </c>
      <c r="B47" s="4">
        <v>74.56</v>
      </c>
      <c r="C47" s="4">
        <v>4.984</v>
      </c>
      <c r="D47" s="4">
        <v>7.06</v>
      </c>
      <c r="E47" s="4">
        <v>3022</v>
      </c>
      <c r="F47" s="4">
        <v>2.9940000000000002</v>
      </c>
    </row>
    <row r="48" spans="1:6">
      <c r="A48" s="7">
        <v>41122.561099537037</v>
      </c>
      <c r="B48" s="4">
        <v>75.31</v>
      </c>
      <c r="C48" s="4">
        <v>4.5490000000000004</v>
      </c>
      <c r="D48" s="4">
        <v>7.71</v>
      </c>
      <c r="E48" s="4">
        <v>3371</v>
      </c>
      <c r="F48" s="4">
        <v>2.9940000000000002</v>
      </c>
    </row>
    <row r="49" spans="1:6">
      <c r="A49" s="7">
        <v>41122.561145833337</v>
      </c>
      <c r="B49" s="4">
        <v>75.86</v>
      </c>
      <c r="C49" s="4">
        <v>3.53</v>
      </c>
      <c r="D49" s="4">
        <v>8.23</v>
      </c>
      <c r="E49" s="4">
        <v>3352</v>
      </c>
      <c r="F49" s="4">
        <v>2.9940000000000002</v>
      </c>
    </row>
    <row r="50" spans="1:6">
      <c r="A50" s="7">
        <v>41122.561192129629</v>
      </c>
      <c r="B50" s="4">
        <v>80.88</v>
      </c>
      <c r="C50" s="4">
        <v>2.758</v>
      </c>
      <c r="D50" s="4">
        <v>8.42</v>
      </c>
      <c r="E50" s="4">
        <v>3228</v>
      </c>
      <c r="F50" s="4">
        <v>2.9940000000000002</v>
      </c>
    </row>
    <row r="51" spans="1:6">
      <c r="A51" s="15">
        <v>41122.561238425929</v>
      </c>
      <c r="B51" s="13">
        <v>82.33</v>
      </c>
      <c r="C51" s="13">
        <v>0.24</v>
      </c>
      <c r="D51" s="13">
        <v>8.66</v>
      </c>
      <c r="E51" s="13">
        <v>1091</v>
      </c>
      <c r="F51" s="13">
        <v>2.9940000000000002</v>
      </c>
    </row>
    <row r="52" spans="1:6">
      <c r="A52" s="15">
        <v>41122.561284722222</v>
      </c>
      <c r="B52" s="13">
        <v>83.9</v>
      </c>
      <c r="C52" s="13">
        <v>0.38600000000000001</v>
      </c>
      <c r="D52" s="13">
        <v>8.76</v>
      </c>
      <c r="E52" s="13">
        <v>3.891</v>
      </c>
      <c r="F52" s="13">
        <v>2.9940000000000002</v>
      </c>
    </row>
    <row r="53" spans="1:6">
      <c r="A53" s="15">
        <v>41122.561319444445</v>
      </c>
      <c r="B53" s="13">
        <v>82.31</v>
      </c>
      <c r="C53" s="13">
        <v>0.38500000000000001</v>
      </c>
      <c r="D53" s="13">
        <v>8.8000000000000007</v>
      </c>
      <c r="E53" s="13">
        <v>2863</v>
      </c>
      <c r="F53" s="13">
        <v>2.9940000000000002</v>
      </c>
    </row>
    <row r="54" spans="1:6">
      <c r="A54" s="15">
        <v>41122.561365740738</v>
      </c>
      <c r="B54" s="13">
        <v>82.92</v>
      </c>
      <c r="C54" s="13">
        <v>0.39200000000000002</v>
      </c>
      <c r="D54" s="13">
        <v>8.7100000000000009</v>
      </c>
      <c r="E54" s="13">
        <v>3.302</v>
      </c>
      <c r="F54" s="13">
        <v>3.02</v>
      </c>
    </row>
    <row r="55" spans="1:6">
      <c r="A55" s="15">
        <v>41122.561412037037</v>
      </c>
      <c r="B55" s="13">
        <v>78.5</v>
      </c>
      <c r="C55" s="13">
        <v>0.8</v>
      </c>
      <c r="D55" s="13">
        <v>8.7200000000000006</v>
      </c>
      <c r="E55" s="13">
        <v>1475</v>
      </c>
      <c r="F55" s="13">
        <v>2.9940000000000002</v>
      </c>
    </row>
    <row r="56" spans="1:6">
      <c r="A56" s="15">
        <v>41122.56145833333</v>
      </c>
      <c r="B56" s="13">
        <v>82.65</v>
      </c>
      <c r="C56" s="13">
        <v>0.35699999999999998</v>
      </c>
      <c r="D56" s="13">
        <v>8.67</v>
      </c>
      <c r="E56" s="13">
        <v>3.85</v>
      </c>
      <c r="F56" s="13">
        <v>3.02</v>
      </c>
    </row>
    <row r="57" spans="1:6">
      <c r="A57" s="7">
        <v>41122.56150462963</v>
      </c>
      <c r="B57" s="4">
        <v>83.03</v>
      </c>
      <c r="C57" s="4">
        <v>1.0029999999999999</v>
      </c>
      <c r="D57" s="4">
        <v>8.64</v>
      </c>
      <c r="E57" s="4">
        <v>3115</v>
      </c>
      <c r="F57" s="4">
        <v>3.02</v>
      </c>
    </row>
    <row r="58" spans="1:6">
      <c r="A58" s="7">
        <v>41122.561550925922</v>
      </c>
      <c r="B58" s="4">
        <v>83.96</v>
      </c>
      <c r="C58" s="4">
        <v>2.3780000000000001</v>
      </c>
      <c r="D58" s="4">
        <v>8.51</v>
      </c>
      <c r="E58" s="4">
        <v>3107</v>
      </c>
      <c r="F58" s="4">
        <v>3.02</v>
      </c>
    </row>
    <row r="59" spans="1:6">
      <c r="A59" s="7">
        <v>41122.561597222222</v>
      </c>
      <c r="B59" s="4">
        <v>80.7</v>
      </c>
      <c r="C59" s="4">
        <v>2.6970000000000001</v>
      </c>
      <c r="D59" s="4">
        <v>8.26</v>
      </c>
      <c r="E59" s="4">
        <v>3251</v>
      </c>
      <c r="F59" s="4">
        <v>3.02</v>
      </c>
    </row>
    <row r="60" spans="1:6">
      <c r="A60" s="7">
        <v>41122.561631944445</v>
      </c>
      <c r="B60" s="4">
        <v>81.349999999999994</v>
      </c>
      <c r="C60" s="4">
        <v>2.5710000000000002</v>
      </c>
      <c r="D60" s="4">
        <v>8.18</v>
      </c>
      <c r="E60" s="4">
        <v>3196</v>
      </c>
      <c r="F60" s="4">
        <v>2.9940000000000002</v>
      </c>
    </row>
    <row r="61" spans="1:6">
      <c r="A61" s="7">
        <v>41122.561678240738</v>
      </c>
      <c r="B61" s="4">
        <v>77.87</v>
      </c>
      <c r="C61" s="4">
        <v>2.5499999999999998</v>
      </c>
      <c r="D61" s="4">
        <v>8.02</v>
      </c>
      <c r="E61" s="4">
        <v>3281</v>
      </c>
      <c r="F61" s="4">
        <v>3.02</v>
      </c>
    </row>
    <row r="62" spans="1:6">
      <c r="A62" s="7">
        <v>41122.561724537038</v>
      </c>
      <c r="B62" s="4">
        <v>76.790000000000006</v>
      </c>
      <c r="C62" s="4">
        <v>2.9239999999999999</v>
      </c>
      <c r="D62" s="4">
        <v>7.97</v>
      </c>
      <c r="E62" s="4">
        <v>3316</v>
      </c>
      <c r="F62" s="4">
        <v>3.02</v>
      </c>
    </row>
    <row r="63" spans="1:6">
      <c r="A63" s="7">
        <v>41122.56177083333</v>
      </c>
      <c r="B63" s="4">
        <v>76.09</v>
      </c>
      <c r="C63" s="4">
        <v>3.5710000000000002</v>
      </c>
      <c r="D63" s="4">
        <v>7.92</v>
      </c>
      <c r="E63" s="4">
        <v>3355</v>
      </c>
      <c r="F63" s="4">
        <v>2.9940000000000002</v>
      </c>
    </row>
    <row r="64" spans="1:6">
      <c r="A64" s="7">
        <v>41122.56181712963</v>
      </c>
      <c r="B64" s="4">
        <v>75.599999999999994</v>
      </c>
      <c r="C64" s="4">
        <v>4.3620000000000001</v>
      </c>
      <c r="D64" s="4">
        <v>7.87</v>
      </c>
      <c r="E64" s="4">
        <v>3391</v>
      </c>
      <c r="F64" s="4">
        <v>2.9940000000000002</v>
      </c>
    </row>
    <row r="65" spans="1:6">
      <c r="A65" s="7">
        <v>41122.561863425923</v>
      </c>
      <c r="B65" s="4">
        <v>75.150000000000006</v>
      </c>
      <c r="C65" s="4">
        <v>4.9279999999999999</v>
      </c>
      <c r="D65" s="4">
        <v>7.85</v>
      </c>
      <c r="E65" s="4">
        <v>3412</v>
      </c>
      <c r="F65" s="4">
        <v>2.9940000000000002</v>
      </c>
    </row>
    <row r="66" spans="1:6">
      <c r="A66" s="7">
        <v>41122.561909722222</v>
      </c>
      <c r="B66" s="4">
        <v>74.959999999999994</v>
      </c>
      <c r="C66" s="4">
        <v>5.5140000000000002</v>
      </c>
      <c r="D66" s="4">
        <v>7.84</v>
      </c>
      <c r="E66" s="4">
        <v>3420</v>
      </c>
      <c r="F66" s="4">
        <v>2.9940000000000002</v>
      </c>
    </row>
    <row r="67" spans="1:6">
      <c r="A67" s="7">
        <v>41122.561956018515</v>
      </c>
      <c r="B67" s="4">
        <v>74.569999999999993</v>
      </c>
      <c r="C67" s="4">
        <v>6.6</v>
      </c>
      <c r="D67" s="4">
        <v>7.83</v>
      </c>
      <c r="E67" s="4">
        <v>3424</v>
      </c>
      <c r="F67" s="4">
        <v>2.9940000000000002</v>
      </c>
    </row>
    <row r="68" spans="1:6">
      <c r="A68" s="7">
        <v>41122.561990740738</v>
      </c>
      <c r="B68" s="4">
        <v>74.349999999999994</v>
      </c>
      <c r="C68" s="4">
        <v>7.8120000000000003</v>
      </c>
      <c r="D68" s="4">
        <v>7.79</v>
      </c>
      <c r="E68" s="4">
        <v>3416</v>
      </c>
      <c r="F68" s="4">
        <v>2.9940000000000002</v>
      </c>
    </row>
    <row r="69" spans="1:6">
      <c r="A69" s="7">
        <v>41122.562037037038</v>
      </c>
      <c r="B69" s="4">
        <v>74.010000000000005</v>
      </c>
      <c r="C69" s="4">
        <v>9.02</v>
      </c>
      <c r="D69" s="4">
        <v>7.74</v>
      </c>
      <c r="E69" s="4">
        <v>3414</v>
      </c>
      <c r="F69" s="4">
        <v>2.9940000000000002</v>
      </c>
    </row>
    <row r="70" spans="1:6">
      <c r="A70" s="7">
        <v>41122.562083333331</v>
      </c>
      <c r="B70" s="4">
        <v>73.86</v>
      </c>
      <c r="C70" s="4">
        <v>9.9369999999999994</v>
      </c>
      <c r="D70" s="4">
        <v>7.71</v>
      </c>
      <c r="E70" s="4">
        <v>3415</v>
      </c>
      <c r="F70" s="4">
        <v>2.9940000000000002</v>
      </c>
    </row>
    <row r="71" spans="1:6">
      <c r="A71" s="7">
        <v>41122.56212962963</v>
      </c>
      <c r="B71" s="4">
        <v>73.73</v>
      </c>
      <c r="C71" s="4">
        <v>10.798</v>
      </c>
      <c r="D71" s="4">
        <v>7.55</v>
      </c>
      <c r="E71" s="4">
        <v>3416</v>
      </c>
      <c r="F71" s="4">
        <v>2.9940000000000002</v>
      </c>
    </row>
    <row r="72" spans="1:6">
      <c r="A72" s="7">
        <v>41122.562175925923</v>
      </c>
      <c r="B72" s="4">
        <v>73.599999999999994</v>
      </c>
      <c r="C72" s="4">
        <v>10.855</v>
      </c>
      <c r="D72" s="4">
        <v>7.54</v>
      </c>
      <c r="E72" s="4">
        <v>3414</v>
      </c>
      <c r="F72" s="4">
        <v>3.02</v>
      </c>
    </row>
    <row r="73" spans="1:6">
      <c r="A73" s="7">
        <v>41122.562222222223</v>
      </c>
      <c r="B73" s="4">
        <v>73.62</v>
      </c>
      <c r="C73" s="4">
        <v>10.856</v>
      </c>
      <c r="D73" s="4">
        <v>7.68</v>
      </c>
      <c r="E73" s="4">
        <v>3422</v>
      </c>
      <c r="F73" s="4">
        <v>2.9940000000000002</v>
      </c>
    </row>
    <row r="74" spans="1:6">
      <c r="A74" s="7">
        <v>41122.562268518515</v>
      </c>
      <c r="B74" s="4">
        <v>73.66</v>
      </c>
      <c r="C74" s="4">
        <v>10.885999999999999</v>
      </c>
      <c r="D74" s="4">
        <v>7.78</v>
      </c>
      <c r="E74" s="4">
        <v>3422</v>
      </c>
      <c r="F74" s="4">
        <v>2.9940000000000002</v>
      </c>
    </row>
    <row r="75" spans="1:6">
      <c r="A75" s="7">
        <v>41122.562303240738</v>
      </c>
      <c r="B75" s="4">
        <v>73.67</v>
      </c>
      <c r="C75" s="4">
        <v>10.926</v>
      </c>
      <c r="D75" s="4">
        <v>7.79</v>
      </c>
      <c r="E75" s="4">
        <v>3423</v>
      </c>
      <c r="F75" s="4">
        <v>3.02</v>
      </c>
    </row>
    <row r="76" spans="1:6">
      <c r="A76" s="7">
        <v>41122.562349537038</v>
      </c>
      <c r="B76" s="4">
        <v>73.69</v>
      </c>
      <c r="C76" s="4">
        <v>9.8979999999999997</v>
      </c>
      <c r="D76" s="4">
        <v>7.95</v>
      </c>
      <c r="E76" s="4">
        <v>3385</v>
      </c>
      <c r="F76" s="4">
        <v>2.9940000000000002</v>
      </c>
    </row>
    <row r="77" spans="1:6">
      <c r="A77" s="7">
        <v>41122.562395833331</v>
      </c>
      <c r="B77" s="4">
        <v>73.739999999999995</v>
      </c>
      <c r="C77" s="4">
        <v>7.9539999999999997</v>
      </c>
      <c r="D77" s="4">
        <v>8.1199999999999992</v>
      </c>
      <c r="E77" s="4">
        <v>3431</v>
      </c>
      <c r="F77" s="4">
        <v>2.9940000000000002</v>
      </c>
    </row>
    <row r="78" spans="1:6">
      <c r="A78" s="7">
        <v>41122.562442129631</v>
      </c>
      <c r="B78" s="4">
        <v>74.06</v>
      </c>
      <c r="C78" s="4">
        <v>5.86</v>
      </c>
      <c r="D78" s="4">
        <v>8.23</v>
      </c>
      <c r="E78" s="4">
        <v>3447</v>
      </c>
      <c r="F78" s="4">
        <v>2.9940000000000002</v>
      </c>
    </row>
    <row r="79" spans="1:6">
      <c r="A79" s="7">
        <v>41122.562488425923</v>
      </c>
      <c r="B79" s="4">
        <v>74.900000000000006</v>
      </c>
      <c r="C79" s="4">
        <v>4.3120000000000003</v>
      </c>
      <c r="D79" s="4">
        <v>8.32</v>
      </c>
      <c r="E79" s="4">
        <v>3407</v>
      </c>
      <c r="F79" s="4">
        <v>3.02</v>
      </c>
    </row>
    <row r="80" spans="1:6">
      <c r="A80" s="7">
        <v>41122.562534722223</v>
      </c>
      <c r="B80" s="4">
        <v>77.14</v>
      </c>
      <c r="C80" s="4">
        <v>2.589</v>
      </c>
      <c r="D80" s="4">
        <v>8.44</v>
      </c>
      <c r="E80" s="4">
        <v>3243</v>
      </c>
      <c r="F80" s="4">
        <v>2.9940000000000002</v>
      </c>
    </row>
    <row r="81" spans="1:6">
      <c r="A81" s="15">
        <v>41122.562581018516</v>
      </c>
      <c r="B81" s="13">
        <v>82.32</v>
      </c>
      <c r="C81" s="13">
        <v>0.183</v>
      </c>
      <c r="D81" s="13">
        <v>8.6199999999999992</v>
      </c>
      <c r="E81" s="13">
        <v>12</v>
      </c>
      <c r="F81" s="13">
        <v>2.9940000000000002</v>
      </c>
    </row>
    <row r="82" spans="1:6">
      <c r="A82" s="15">
        <v>41122.562627314815</v>
      </c>
      <c r="B82" s="13">
        <v>81.010000000000005</v>
      </c>
      <c r="C82" s="13">
        <v>0.318</v>
      </c>
      <c r="D82" s="13">
        <v>8.6199999999999992</v>
      </c>
      <c r="E82" s="13">
        <v>4.3959999999999999</v>
      </c>
      <c r="F82" s="13">
        <v>2.9940000000000002</v>
      </c>
    </row>
  </sheetData>
  <pageMargins left="0.7" right="0.7" top="0.75" bottom="0.75" header="0.3" footer="0.3"/>
  <drawing r:id="rId1"/>
</worksheet>
</file>

<file path=xl/worksheets/sheet54.xml><?xml version="1.0" encoding="utf-8"?>
<worksheet xmlns="http://schemas.openxmlformats.org/spreadsheetml/2006/main" xmlns:r="http://schemas.openxmlformats.org/officeDocument/2006/relationships">
  <dimension ref="A1:K99"/>
  <sheetViews>
    <sheetView zoomScale="70" zoomScaleNormal="70" workbookViewId="0">
      <selection activeCell="C1" sqref="C1:K2"/>
    </sheetView>
  </sheetViews>
  <sheetFormatPr defaultRowHeight="15"/>
  <cols>
    <col min="1" max="6" width="17.5703125" style="4" customWidth="1"/>
    <col min="7" max="7" width="19.42578125" style="4" customWidth="1"/>
    <col min="8" max="8" width="13" style="4" customWidth="1"/>
    <col min="9" max="9" width="13.42578125" style="4" customWidth="1"/>
    <col min="10" max="10" width="17.7109375" style="4" customWidth="1"/>
    <col min="11" max="16384" width="9.140625" style="4"/>
  </cols>
  <sheetData>
    <row r="1" spans="1:11" ht="39" customHeight="1">
      <c r="A1" s="4" t="s">
        <v>101</v>
      </c>
      <c r="B1" s="4" t="s">
        <v>205</v>
      </c>
      <c r="C1" s="9" t="s">
        <v>237</v>
      </c>
      <c r="D1" s="9" t="s">
        <v>236</v>
      </c>
      <c r="E1" s="9" t="s">
        <v>228</v>
      </c>
      <c r="F1" s="9" t="s">
        <v>229</v>
      </c>
      <c r="G1" s="9" t="s">
        <v>230</v>
      </c>
      <c r="H1" s="9" t="s">
        <v>242</v>
      </c>
      <c r="I1" s="9" t="s">
        <v>243</v>
      </c>
      <c r="J1" s="9" t="s">
        <v>231</v>
      </c>
      <c r="K1" s="9" t="s">
        <v>232</v>
      </c>
    </row>
    <row r="2" spans="1:11">
      <c r="A2" s="4" t="s">
        <v>103</v>
      </c>
      <c r="B2" s="7">
        <v>41122.537175925929</v>
      </c>
      <c r="C2" s="5">
        <v>41122</v>
      </c>
      <c r="D2" s="6">
        <v>0.53717592592592589</v>
      </c>
      <c r="E2" s="4">
        <f>MAX(B8:B29,B36:B60,B62:B94,B96:B98)-MIN(B8:B29,B36:B60,B62:B94,B96:B98)</f>
        <v>7.5100000000000051</v>
      </c>
      <c r="F2" s="4">
        <f>MAX(C8:C29,C36:C60,C62:C94,C96:C98)-MIN(C8:C29,C36:C60,C62:C94,C96:C98)</f>
        <v>4.54</v>
      </c>
      <c r="G2" s="4">
        <f>MAX(E8:E29,E36:E60,E62:E94,E96:E98)-MIN(E8:E29,E36:E60,E62:E94,E96:E98)</f>
        <v>1272</v>
      </c>
      <c r="H2" s="4">
        <f>MAX(B8:B29,B36:B60,B62:B94,B96:B98)</f>
        <v>84.26</v>
      </c>
      <c r="I2" s="4">
        <f>MIN(B8:B29,B36:B60,B62:B94,B96:B98)</f>
        <v>76.75</v>
      </c>
      <c r="J2" s="13"/>
      <c r="K2" s="4" t="s">
        <v>244</v>
      </c>
    </row>
    <row r="3" spans="1:11">
      <c r="A3" s="4" t="s">
        <v>146</v>
      </c>
      <c r="B3" s="7">
        <v>41122.537175925929</v>
      </c>
    </row>
    <row r="4" spans="1:11">
      <c r="A4" s="4" t="s">
        <v>104</v>
      </c>
      <c r="B4" s="7">
        <v>41122.537175925929</v>
      </c>
    </row>
    <row r="7" spans="1:11">
      <c r="A7" s="4" t="s">
        <v>145</v>
      </c>
      <c r="B7" s="4" t="s">
        <v>144</v>
      </c>
      <c r="C7" s="4" t="s">
        <v>143</v>
      </c>
      <c r="D7" s="4" t="s">
        <v>124</v>
      </c>
      <c r="E7" s="4" t="s">
        <v>142</v>
      </c>
      <c r="F7" s="4" t="s">
        <v>141</v>
      </c>
    </row>
    <row r="8" spans="1:11">
      <c r="A8" s="7">
        <v>41122.537847222222</v>
      </c>
      <c r="B8" s="4">
        <v>83.09</v>
      </c>
      <c r="C8" s="4">
        <v>0.112</v>
      </c>
      <c r="D8" s="4">
        <v>8.15</v>
      </c>
      <c r="E8" s="4">
        <v>3597</v>
      </c>
      <c r="F8" s="4">
        <v>3.02</v>
      </c>
    </row>
    <row r="9" spans="1:11">
      <c r="A9" s="7">
        <v>41122.537893518522</v>
      </c>
      <c r="B9" s="4">
        <v>83.2</v>
      </c>
      <c r="C9" s="4">
        <v>0.17299999999999999</v>
      </c>
      <c r="D9" s="4">
        <v>8.14</v>
      </c>
      <c r="E9" s="4">
        <v>3588</v>
      </c>
      <c r="F9" s="4">
        <v>3.02</v>
      </c>
    </row>
    <row r="10" spans="1:11">
      <c r="A10" s="7">
        <v>41122.537939814814</v>
      </c>
      <c r="B10" s="4">
        <v>80.92</v>
      </c>
      <c r="C10" s="4">
        <v>1.8919999999999999</v>
      </c>
      <c r="D10" s="4">
        <v>8.02</v>
      </c>
      <c r="E10" s="4">
        <v>3553</v>
      </c>
      <c r="F10" s="4">
        <v>2.9940000000000002</v>
      </c>
    </row>
    <row r="11" spans="1:11">
      <c r="A11" s="7">
        <v>41122.537986111114</v>
      </c>
      <c r="B11" s="4">
        <v>80.260000000000005</v>
      </c>
      <c r="C11" s="4">
        <v>1.958</v>
      </c>
      <c r="D11" s="4">
        <v>7.96</v>
      </c>
      <c r="E11" s="4">
        <v>3516</v>
      </c>
      <c r="F11" s="4">
        <v>3.02</v>
      </c>
    </row>
    <row r="12" spans="1:11">
      <c r="A12" s="7">
        <v>41122.538032407407</v>
      </c>
      <c r="B12" s="4">
        <v>79.22</v>
      </c>
      <c r="C12" s="4">
        <v>3.169</v>
      </c>
      <c r="D12" s="4">
        <v>7.86</v>
      </c>
      <c r="E12" s="4">
        <v>3416</v>
      </c>
      <c r="F12" s="4">
        <v>3.02</v>
      </c>
    </row>
    <row r="13" spans="1:11">
      <c r="A13" s="7">
        <v>41122.53806712963</v>
      </c>
      <c r="B13" s="4">
        <v>77.78</v>
      </c>
      <c r="C13" s="4">
        <v>3.6480000000000001</v>
      </c>
      <c r="D13" s="4">
        <v>7.78</v>
      </c>
      <c r="E13" s="4">
        <v>3624</v>
      </c>
      <c r="F13" s="4">
        <v>3.02</v>
      </c>
    </row>
    <row r="14" spans="1:11">
      <c r="A14" s="7">
        <v>41122.538113425922</v>
      </c>
      <c r="B14" s="4">
        <v>77.47</v>
      </c>
      <c r="C14" s="4">
        <v>4.1719999999999997</v>
      </c>
      <c r="D14" s="4">
        <v>7.68</v>
      </c>
      <c r="E14" s="4">
        <v>3797</v>
      </c>
      <c r="F14" s="4">
        <v>3.02</v>
      </c>
    </row>
    <row r="15" spans="1:11">
      <c r="A15" s="7">
        <v>41122.538159722222</v>
      </c>
      <c r="B15" s="4">
        <v>77.33</v>
      </c>
      <c r="C15" s="4">
        <v>4.2519999999999998</v>
      </c>
      <c r="D15" s="4">
        <v>7.57</v>
      </c>
      <c r="E15" s="4">
        <v>3806</v>
      </c>
      <c r="F15" s="4">
        <v>2.9940000000000002</v>
      </c>
    </row>
    <row r="16" spans="1:11">
      <c r="A16" s="7">
        <v>41122.538206018522</v>
      </c>
      <c r="B16" s="4">
        <v>77.319999999999993</v>
      </c>
      <c r="C16" s="4">
        <v>4.2770000000000001</v>
      </c>
      <c r="D16" s="4">
        <v>7.49</v>
      </c>
      <c r="E16" s="4">
        <v>3790</v>
      </c>
      <c r="F16" s="4">
        <v>2.9940000000000002</v>
      </c>
    </row>
    <row r="17" spans="1:6">
      <c r="A17" s="7">
        <v>41122.538252314815</v>
      </c>
      <c r="B17" s="4">
        <v>77.37</v>
      </c>
      <c r="C17" s="4">
        <v>4.2809999999999997</v>
      </c>
      <c r="D17" s="4">
        <v>7.28</v>
      </c>
      <c r="E17" s="4">
        <v>3778</v>
      </c>
      <c r="F17" s="4">
        <v>3.02</v>
      </c>
    </row>
    <row r="18" spans="1:6">
      <c r="A18" s="7">
        <v>41122.538298611114</v>
      </c>
      <c r="B18" s="4">
        <v>77.239999999999995</v>
      </c>
      <c r="C18" s="4">
        <v>4.2649999999999997</v>
      </c>
      <c r="D18" s="4">
        <v>7.19</v>
      </c>
      <c r="E18" s="4">
        <v>3724</v>
      </c>
      <c r="F18" s="4">
        <v>2.9940000000000002</v>
      </c>
    </row>
    <row r="19" spans="1:6">
      <c r="A19" s="7">
        <v>41122.538344907407</v>
      </c>
      <c r="B19" s="4">
        <v>77.209999999999994</v>
      </c>
      <c r="C19" s="4">
        <v>4.3159999999999998</v>
      </c>
      <c r="D19" s="4">
        <v>7.12</v>
      </c>
      <c r="E19" s="4">
        <v>3406</v>
      </c>
      <c r="F19" s="4">
        <v>3.02</v>
      </c>
    </row>
    <row r="20" spans="1:6">
      <c r="A20" s="7">
        <v>41122.538391203707</v>
      </c>
      <c r="B20" s="4">
        <v>77.2</v>
      </c>
      <c r="C20" s="4">
        <v>4.3810000000000002</v>
      </c>
      <c r="D20" s="4">
        <v>7.03</v>
      </c>
      <c r="E20" s="4">
        <v>3734</v>
      </c>
      <c r="F20" s="4">
        <v>2.9940000000000002</v>
      </c>
    </row>
    <row r="21" spans="1:6">
      <c r="A21" s="7">
        <v>41122.538425925923</v>
      </c>
      <c r="B21" s="4">
        <v>77.2</v>
      </c>
      <c r="C21" s="4">
        <v>4.4450000000000003</v>
      </c>
      <c r="D21" s="4">
        <v>6.96</v>
      </c>
      <c r="E21" s="4">
        <v>3948</v>
      </c>
      <c r="F21" s="4">
        <v>3.02</v>
      </c>
    </row>
    <row r="22" spans="1:6">
      <c r="A22" s="7">
        <v>41122.538472222222</v>
      </c>
      <c r="B22" s="4">
        <v>77.069999999999993</v>
      </c>
      <c r="C22" s="4">
        <v>4.4400000000000004</v>
      </c>
      <c r="D22" s="4">
        <v>6.93</v>
      </c>
      <c r="E22" s="4">
        <v>3943</v>
      </c>
      <c r="F22" s="4">
        <v>2.9940000000000002</v>
      </c>
    </row>
    <row r="23" spans="1:6">
      <c r="A23" s="7">
        <v>41122.538518518515</v>
      </c>
      <c r="B23" s="4">
        <v>77.02</v>
      </c>
      <c r="C23" s="4">
        <v>4.4980000000000002</v>
      </c>
      <c r="D23" s="4">
        <v>6.93</v>
      </c>
      <c r="E23" s="4">
        <v>3957</v>
      </c>
      <c r="F23" s="4">
        <v>2.9940000000000002</v>
      </c>
    </row>
    <row r="24" spans="1:6">
      <c r="A24" s="7">
        <v>41122.538564814815</v>
      </c>
      <c r="B24" s="4">
        <v>77.02</v>
      </c>
      <c r="C24" s="4">
        <v>4.5190000000000001</v>
      </c>
      <c r="D24" s="4">
        <v>6.89</v>
      </c>
      <c r="E24" s="4">
        <v>4265</v>
      </c>
      <c r="F24" s="4">
        <v>2.9940000000000002</v>
      </c>
    </row>
    <row r="25" spans="1:6">
      <c r="A25" s="7">
        <v>41122.538611111115</v>
      </c>
      <c r="B25" s="4">
        <v>76.989999999999995</v>
      </c>
      <c r="C25" s="4">
        <v>4.5380000000000003</v>
      </c>
      <c r="D25" s="4">
        <v>6.88</v>
      </c>
      <c r="E25" s="4">
        <v>4186</v>
      </c>
      <c r="F25" s="4">
        <v>3.02</v>
      </c>
    </row>
    <row r="26" spans="1:6">
      <c r="A26" s="7">
        <v>41122.538657407407</v>
      </c>
      <c r="B26" s="4">
        <v>76.959999999999994</v>
      </c>
      <c r="C26" s="4">
        <v>4.5060000000000002</v>
      </c>
      <c r="D26" s="4">
        <v>6.85</v>
      </c>
      <c r="E26" s="4">
        <v>4216</v>
      </c>
      <c r="F26" s="4">
        <v>3.02</v>
      </c>
    </row>
    <row r="27" spans="1:6">
      <c r="A27" s="7">
        <v>41122.538703703707</v>
      </c>
      <c r="B27" s="4">
        <v>76.900000000000006</v>
      </c>
      <c r="C27" s="4">
        <v>4.3719999999999999</v>
      </c>
      <c r="D27" s="4">
        <v>6.83</v>
      </c>
      <c r="E27" s="4">
        <v>3872</v>
      </c>
      <c r="F27" s="4">
        <v>2.9940000000000002</v>
      </c>
    </row>
    <row r="28" spans="1:6">
      <c r="A28" s="7">
        <v>41122.538738425923</v>
      </c>
      <c r="B28" s="4">
        <v>77.39</v>
      </c>
      <c r="C28" s="4">
        <v>3.6869999999999998</v>
      </c>
      <c r="D28" s="4">
        <v>7.08</v>
      </c>
      <c r="E28" s="4">
        <v>3617</v>
      </c>
      <c r="F28" s="4">
        <v>3.02</v>
      </c>
    </row>
    <row r="29" spans="1:6">
      <c r="A29" s="7">
        <v>41122.538784722223</v>
      </c>
      <c r="B29" s="4">
        <v>79.959999999999994</v>
      </c>
      <c r="C29" s="4">
        <v>1.3859999999999999</v>
      </c>
      <c r="D29" s="4">
        <v>7.7</v>
      </c>
      <c r="E29" s="4">
        <v>3589</v>
      </c>
      <c r="F29" s="4">
        <v>3.02</v>
      </c>
    </row>
    <row r="30" spans="1:6">
      <c r="A30" s="15">
        <v>41122.538831018515</v>
      </c>
      <c r="B30" s="13">
        <v>81.069999999999993</v>
      </c>
      <c r="C30" s="13">
        <v>5.0000000000000001E-3</v>
      </c>
      <c r="D30" s="13">
        <v>7.93</v>
      </c>
      <c r="E30" s="13">
        <v>9.1280000000000001</v>
      </c>
      <c r="F30" s="13">
        <v>2.9940000000000002</v>
      </c>
    </row>
    <row r="31" spans="1:6">
      <c r="A31" s="15">
        <v>41122.538877314815</v>
      </c>
      <c r="B31" s="13">
        <v>81.150000000000006</v>
      </c>
      <c r="C31" s="13">
        <v>6.7000000000000004E-2</v>
      </c>
      <c r="D31" s="13">
        <v>7.99</v>
      </c>
      <c r="E31" s="13">
        <v>5.7149999999999999</v>
      </c>
      <c r="F31" s="13">
        <v>3.02</v>
      </c>
    </row>
    <row r="32" spans="1:6">
      <c r="A32" s="15">
        <v>41122.538923611108</v>
      </c>
      <c r="B32" s="13">
        <v>76.67</v>
      </c>
      <c r="C32" s="13">
        <v>1.4E-2</v>
      </c>
      <c r="D32" s="13">
        <v>7.97</v>
      </c>
      <c r="E32" s="13">
        <v>3.077</v>
      </c>
      <c r="F32" s="13">
        <v>3.02</v>
      </c>
    </row>
    <row r="33" spans="1:6">
      <c r="A33" s="15">
        <v>41122.538969907408</v>
      </c>
      <c r="B33" s="13">
        <v>76.03</v>
      </c>
      <c r="C33" s="13">
        <v>-2E-3</v>
      </c>
      <c r="D33" s="13">
        <v>7.78</v>
      </c>
      <c r="E33" s="13">
        <v>2.4129999999999998</v>
      </c>
      <c r="F33" s="13">
        <v>2.9940000000000002</v>
      </c>
    </row>
    <row r="34" spans="1:6">
      <c r="A34" s="15">
        <v>41122.539733796293</v>
      </c>
      <c r="B34" s="13">
        <v>75.510000000000005</v>
      </c>
      <c r="C34" s="13">
        <v>-4.5999999999999999E-2</v>
      </c>
      <c r="D34" s="13">
        <v>8.0299999999999994</v>
      </c>
      <c r="E34" s="13">
        <v>2.431</v>
      </c>
      <c r="F34" s="13">
        <v>2.9940000000000002</v>
      </c>
    </row>
    <row r="35" spans="1:6">
      <c r="A35" s="15">
        <v>41122.539780092593</v>
      </c>
      <c r="B35" s="13">
        <v>75.53</v>
      </c>
      <c r="C35" s="13">
        <v>-7.0000000000000007E-2</v>
      </c>
      <c r="D35" s="13">
        <v>7.78</v>
      </c>
      <c r="E35" s="13">
        <v>2.4809999999999999</v>
      </c>
      <c r="F35" s="13">
        <v>2.9940000000000002</v>
      </c>
    </row>
    <row r="36" spans="1:6">
      <c r="A36" s="7">
        <v>41122.539814814816</v>
      </c>
      <c r="B36" s="4">
        <v>82.32</v>
      </c>
      <c r="C36" s="4">
        <v>0.71</v>
      </c>
      <c r="D36" s="4">
        <v>8.1999999999999993</v>
      </c>
      <c r="E36" s="4">
        <v>3575</v>
      </c>
      <c r="F36" s="4">
        <v>2.9940000000000002</v>
      </c>
    </row>
    <row r="37" spans="1:6">
      <c r="A37" s="7">
        <v>41122.539861111109</v>
      </c>
      <c r="B37" s="4">
        <v>81.650000000000006</v>
      </c>
      <c r="C37" s="4">
        <v>1.0629999999999999</v>
      </c>
      <c r="D37" s="4">
        <v>8.18</v>
      </c>
      <c r="E37" s="4">
        <v>3580</v>
      </c>
      <c r="F37" s="4">
        <v>3.02</v>
      </c>
    </row>
    <row r="38" spans="1:6">
      <c r="A38" s="7">
        <v>41122.539907407408</v>
      </c>
      <c r="B38" s="4">
        <v>81.040000000000006</v>
      </c>
      <c r="C38" s="4">
        <v>1.341</v>
      </c>
      <c r="D38" s="4">
        <v>8.15</v>
      </c>
      <c r="E38" s="4">
        <v>3594</v>
      </c>
      <c r="F38" s="4">
        <v>2.9940000000000002</v>
      </c>
    </row>
    <row r="39" spans="1:6">
      <c r="A39" s="7">
        <v>41122.539953703701</v>
      </c>
      <c r="B39" s="4">
        <v>81.150000000000006</v>
      </c>
      <c r="C39" s="4">
        <v>1.254</v>
      </c>
      <c r="D39" s="4">
        <v>8.16</v>
      </c>
      <c r="E39" s="4">
        <v>3572</v>
      </c>
      <c r="F39" s="4">
        <v>2.9940000000000002</v>
      </c>
    </row>
    <row r="40" spans="1:6">
      <c r="A40" s="7">
        <v>41122.54</v>
      </c>
      <c r="B40" s="4">
        <v>81.16</v>
      </c>
      <c r="C40" s="4">
        <v>1.1220000000000001</v>
      </c>
      <c r="D40" s="4">
        <v>8.0500000000000007</v>
      </c>
      <c r="E40" s="4">
        <v>3583</v>
      </c>
      <c r="F40" s="4">
        <v>2.9940000000000002</v>
      </c>
    </row>
    <row r="41" spans="1:6">
      <c r="A41" s="7">
        <v>41122.540046296293</v>
      </c>
      <c r="B41" s="4">
        <v>81.72</v>
      </c>
      <c r="C41" s="4">
        <v>0.75900000000000001</v>
      </c>
      <c r="D41" s="4">
        <v>8.09</v>
      </c>
      <c r="E41" s="4">
        <v>3602</v>
      </c>
      <c r="F41" s="4">
        <v>2.9940000000000002</v>
      </c>
    </row>
    <row r="42" spans="1:6">
      <c r="A42" s="7">
        <v>41122.540092592593</v>
      </c>
      <c r="B42" s="4">
        <v>81.790000000000006</v>
      </c>
      <c r="C42" s="4">
        <v>0.81200000000000006</v>
      </c>
      <c r="D42" s="4">
        <v>8.14</v>
      </c>
      <c r="E42" s="4">
        <v>3549</v>
      </c>
      <c r="F42" s="4">
        <v>2.9940000000000002</v>
      </c>
    </row>
    <row r="43" spans="1:6">
      <c r="A43" s="7">
        <v>41122.540127314816</v>
      </c>
      <c r="B43" s="4">
        <v>81.61</v>
      </c>
      <c r="C43" s="4">
        <v>1.163</v>
      </c>
      <c r="D43" s="4">
        <v>8.08</v>
      </c>
      <c r="E43" s="4">
        <v>3563</v>
      </c>
      <c r="F43" s="4">
        <v>2.9940000000000002</v>
      </c>
    </row>
    <row r="44" spans="1:6">
      <c r="A44" s="7">
        <v>41122.540173611109</v>
      </c>
      <c r="B44" s="4">
        <v>81.25</v>
      </c>
      <c r="C44" s="4">
        <v>1.4810000000000001</v>
      </c>
      <c r="D44" s="4">
        <v>8</v>
      </c>
      <c r="E44" s="4">
        <v>3577</v>
      </c>
      <c r="F44" s="4">
        <v>2.9940000000000002</v>
      </c>
    </row>
    <row r="45" spans="1:6">
      <c r="A45" s="7">
        <v>41122.540219907409</v>
      </c>
      <c r="B45" s="4">
        <v>81.06</v>
      </c>
      <c r="C45" s="4">
        <v>1.968</v>
      </c>
      <c r="D45" s="4">
        <v>8.01</v>
      </c>
      <c r="E45" s="4">
        <v>3512</v>
      </c>
      <c r="F45" s="4">
        <v>2.9940000000000002</v>
      </c>
    </row>
    <row r="46" spans="1:6">
      <c r="A46" s="7">
        <v>41122.540266203701</v>
      </c>
      <c r="B46" s="4">
        <v>81.13</v>
      </c>
      <c r="C46" s="4">
        <v>1.3120000000000001</v>
      </c>
      <c r="D46" s="4">
        <v>8.1300000000000008</v>
      </c>
      <c r="E46" s="4">
        <v>3543</v>
      </c>
      <c r="F46" s="4">
        <v>2.9940000000000002</v>
      </c>
    </row>
    <row r="47" spans="1:6">
      <c r="A47" s="7">
        <v>41122.540312500001</v>
      </c>
      <c r="B47" s="4">
        <v>78.87</v>
      </c>
      <c r="C47" s="4">
        <v>3.4710000000000001</v>
      </c>
      <c r="D47" s="4">
        <v>7.98</v>
      </c>
      <c r="E47" s="4">
        <v>3575</v>
      </c>
      <c r="F47" s="4">
        <v>2.968</v>
      </c>
    </row>
    <row r="48" spans="1:6">
      <c r="A48" s="7">
        <v>41122.540358796294</v>
      </c>
      <c r="B48" s="4">
        <v>79.2</v>
      </c>
      <c r="C48" s="4">
        <v>3.4550000000000001</v>
      </c>
      <c r="D48" s="4">
        <v>7.94</v>
      </c>
      <c r="E48" s="4">
        <v>3540</v>
      </c>
      <c r="F48" s="4">
        <v>2.9940000000000002</v>
      </c>
    </row>
    <row r="49" spans="1:6">
      <c r="A49" s="7">
        <v>41122.540405092594</v>
      </c>
      <c r="B49" s="4">
        <v>79.14</v>
      </c>
      <c r="C49" s="4">
        <v>3.528</v>
      </c>
      <c r="D49" s="4">
        <v>7.91</v>
      </c>
      <c r="E49" s="4">
        <v>3543</v>
      </c>
      <c r="F49" s="4">
        <v>2.968</v>
      </c>
    </row>
    <row r="50" spans="1:6">
      <c r="A50" s="7">
        <v>41122.540451388886</v>
      </c>
      <c r="B50" s="4">
        <v>79.349999999999994</v>
      </c>
      <c r="C50" s="4">
        <v>3.9049999999999998</v>
      </c>
      <c r="D50" s="4">
        <v>7.96</v>
      </c>
      <c r="E50" s="4">
        <v>3511</v>
      </c>
      <c r="F50" s="4">
        <v>2.968</v>
      </c>
    </row>
    <row r="51" spans="1:6">
      <c r="A51" s="7">
        <v>41122.540486111109</v>
      </c>
      <c r="B51" s="4">
        <v>78.180000000000007</v>
      </c>
      <c r="C51" s="4">
        <v>3.8690000000000002</v>
      </c>
      <c r="D51" s="4">
        <v>7.86</v>
      </c>
      <c r="E51" s="4">
        <v>3568</v>
      </c>
      <c r="F51" s="4">
        <v>2.9940000000000002</v>
      </c>
    </row>
    <row r="52" spans="1:6">
      <c r="A52" s="7">
        <v>41122.540532407409</v>
      </c>
      <c r="B52" s="4">
        <v>78.430000000000007</v>
      </c>
      <c r="C52" s="4">
        <v>3.85</v>
      </c>
      <c r="D52" s="4">
        <v>7.83</v>
      </c>
      <c r="E52" s="4">
        <v>3563</v>
      </c>
      <c r="F52" s="4">
        <v>2.9940000000000002</v>
      </c>
    </row>
    <row r="53" spans="1:6">
      <c r="A53" s="7">
        <v>41122.540578703702</v>
      </c>
      <c r="B53" s="4">
        <v>78.61</v>
      </c>
      <c r="C53" s="4">
        <v>3.8650000000000002</v>
      </c>
      <c r="D53" s="4">
        <v>7.83</v>
      </c>
      <c r="E53" s="4">
        <v>3547</v>
      </c>
      <c r="F53" s="4">
        <v>2.9940000000000002</v>
      </c>
    </row>
    <row r="54" spans="1:6">
      <c r="A54" s="7">
        <v>41122.540625000001</v>
      </c>
      <c r="B54" s="4">
        <v>78.28</v>
      </c>
      <c r="C54" s="4">
        <v>3.948</v>
      </c>
      <c r="D54" s="4">
        <v>7.75</v>
      </c>
      <c r="E54" s="4">
        <v>3555</v>
      </c>
      <c r="F54" s="4">
        <v>2.9940000000000002</v>
      </c>
    </row>
    <row r="55" spans="1:6">
      <c r="A55" s="7">
        <v>41122.540671296294</v>
      </c>
      <c r="B55" s="4">
        <v>78.05</v>
      </c>
      <c r="C55" s="4">
        <v>3.6349999999999998</v>
      </c>
      <c r="D55" s="4">
        <v>7.63</v>
      </c>
      <c r="E55" s="4">
        <v>3541</v>
      </c>
      <c r="F55" s="4">
        <v>2.9940000000000002</v>
      </c>
    </row>
    <row r="56" spans="1:6">
      <c r="A56" s="7">
        <v>41122.540717592594</v>
      </c>
      <c r="B56" s="4">
        <v>77.59</v>
      </c>
      <c r="C56" s="4">
        <v>3.2429999999999999</v>
      </c>
      <c r="D56" s="4">
        <v>7.62</v>
      </c>
      <c r="E56" s="4">
        <v>3575</v>
      </c>
      <c r="F56" s="4">
        <v>2.9940000000000002</v>
      </c>
    </row>
    <row r="57" spans="1:6">
      <c r="A57" s="7">
        <v>41122.540763888886</v>
      </c>
      <c r="B57" s="4">
        <v>78.67</v>
      </c>
      <c r="C57" s="4">
        <v>4.1539999999999999</v>
      </c>
      <c r="D57" s="4">
        <v>7.78</v>
      </c>
      <c r="E57" s="4">
        <v>3494</v>
      </c>
      <c r="F57" s="4">
        <v>2.9940000000000002</v>
      </c>
    </row>
    <row r="58" spans="1:6">
      <c r="A58" s="7">
        <v>41122.540810185186</v>
      </c>
      <c r="B58" s="4">
        <v>76.849999999999994</v>
      </c>
      <c r="C58" s="4">
        <v>4.1630000000000003</v>
      </c>
      <c r="D58" s="4">
        <v>7.69</v>
      </c>
      <c r="E58" s="4">
        <v>3601</v>
      </c>
      <c r="F58" s="4">
        <v>2.9940000000000002</v>
      </c>
    </row>
    <row r="59" spans="1:6">
      <c r="A59" s="7">
        <v>41122.540844907409</v>
      </c>
      <c r="B59" s="4">
        <v>76.760000000000005</v>
      </c>
      <c r="C59" s="4">
        <v>4.1820000000000004</v>
      </c>
      <c r="D59" s="4">
        <v>7.66</v>
      </c>
      <c r="E59" s="4">
        <v>3610</v>
      </c>
      <c r="F59" s="4">
        <v>2.9940000000000002</v>
      </c>
    </row>
    <row r="60" spans="1:6">
      <c r="A60" s="7">
        <v>41122.540891203702</v>
      </c>
      <c r="B60" s="4">
        <v>76.75</v>
      </c>
      <c r="C60" s="4">
        <v>3.9630000000000001</v>
      </c>
      <c r="D60" s="4">
        <v>7.54</v>
      </c>
      <c r="E60" s="4">
        <v>3590</v>
      </c>
      <c r="F60" s="4">
        <v>2.9940000000000002</v>
      </c>
    </row>
    <row r="61" spans="1:6">
      <c r="A61" s="15">
        <v>41122.540937500002</v>
      </c>
      <c r="B61" s="13">
        <v>79.59</v>
      </c>
      <c r="C61" s="13">
        <v>-0.13600000000000001</v>
      </c>
      <c r="D61" s="13">
        <v>7.88</v>
      </c>
      <c r="E61" s="13">
        <v>10.82</v>
      </c>
      <c r="F61" s="13">
        <v>2.9940000000000002</v>
      </c>
    </row>
    <row r="62" spans="1:6">
      <c r="A62" s="7">
        <v>41122.540983796294</v>
      </c>
      <c r="B62" s="4">
        <v>79.73</v>
      </c>
      <c r="C62" s="4">
        <v>3.1469999999999998</v>
      </c>
      <c r="D62" s="4">
        <v>7.95</v>
      </c>
      <c r="E62" s="4">
        <v>3570</v>
      </c>
      <c r="F62" s="4">
        <v>2.9940000000000002</v>
      </c>
    </row>
    <row r="63" spans="1:6">
      <c r="A63" s="7">
        <v>41122.541030092594</v>
      </c>
      <c r="B63" s="4">
        <v>79.069999999999993</v>
      </c>
      <c r="C63" s="4">
        <v>3.036</v>
      </c>
      <c r="D63" s="4">
        <v>7.94</v>
      </c>
      <c r="E63" s="4">
        <v>3570</v>
      </c>
      <c r="F63" s="4">
        <v>3.02</v>
      </c>
    </row>
    <row r="64" spans="1:6">
      <c r="A64" s="7">
        <v>41122.541076388887</v>
      </c>
      <c r="B64" s="4">
        <v>78.959999999999994</v>
      </c>
      <c r="C64" s="4">
        <v>2.976</v>
      </c>
      <c r="D64" s="4">
        <v>7.93</v>
      </c>
      <c r="E64" s="4">
        <v>3560</v>
      </c>
      <c r="F64" s="4">
        <v>2.9940000000000002</v>
      </c>
    </row>
    <row r="65" spans="1:6">
      <c r="A65" s="7">
        <v>41122.541122685187</v>
      </c>
      <c r="B65" s="4">
        <v>79.09</v>
      </c>
      <c r="C65" s="4">
        <v>2.92</v>
      </c>
      <c r="D65" s="4">
        <v>7.94</v>
      </c>
      <c r="E65" s="4">
        <v>3571</v>
      </c>
      <c r="F65" s="4">
        <v>2.9940000000000002</v>
      </c>
    </row>
    <row r="66" spans="1:6">
      <c r="A66" s="7">
        <v>41122.54115740741</v>
      </c>
      <c r="B66" s="4">
        <v>79.680000000000007</v>
      </c>
      <c r="C66" s="4">
        <v>2.851</v>
      </c>
      <c r="D66" s="4">
        <v>7.97</v>
      </c>
      <c r="E66" s="4">
        <v>3575</v>
      </c>
      <c r="F66" s="4">
        <v>2.9940000000000002</v>
      </c>
    </row>
    <row r="67" spans="1:6">
      <c r="A67" s="7">
        <v>41122.541203703702</v>
      </c>
      <c r="B67" s="4">
        <v>79.56</v>
      </c>
      <c r="C67" s="4">
        <v>2.8839999999999999</v>
      </c>
      <c r="D67" s="4">
        <v>7.96</v>
      </c>
      <c r="E67" s="4">
        <v>3569</v>
      </c>
      <c r="F67" s="4">
        <v>2.9940000000000002</v>
      </c>
    </row>
    <row r="68" spans="1:6">
      <c r="A68" s="7">
        <v>41122.541250000002</v>
      </c>
      <c r="B68" s="4">
        <v>79.430000000000007</v>
      </c>
      <c r="C68" s="4">
        <v>2.931</v>
      </c>
      <c r="D68" s="4">
        <v>7.86</v>
      </c>
      <c r="E68" s="4">
        <v>3570</v>
      </c>
      <c r="F68" s="4">
        <v>2.968</v>
      </c>
    </row>
    <row r="69" spans="1:6">
      <c r="A69" s="7">
        <v>41122.541296296295</v>
      </c>
      <c r="B69" s="4">
        <v>79.16</v>
      </c>
      <c r="C69" s="4">
        <v>2.9950000000000001</v>
      </c>
      <c r="D69" s="4">
        <v>7.88</v>
      </c>
      <c r="E69" s="4">
        <v>3545</v>
      </c>
      <c r="F69" s="4">
        <v>2.9940000000000002</v>
      </c>
    </row>
    <row r="70" spans="1:6">
      <c r="A70" s="7">
        <v>41122.541342592594</v>
      </c>
      <c r="B70" s="4">
        <v>79.03</v>
      </c>
      <c r="C70" s="4">
        <v>3.01</v>
      </c>
      <c r="D70" s="4">
        <v>7.93</v>
      </c>
      <c r="E70" s="4">
        <v>3499</v>
      </c>
      <c r="F70" s="4">
        <v>2.9940000000000002</v>
      </c>
    </row>
    <row r="71" spans="1:6">
      <c r="A71" s="7">
        <v>41122.541388888887</v>
      </c>
      <c r="B71" s="4">
        <v>78.75</v>
      </c>
      <c r="C71" s="4">
        <v>3.2109999999999999</v>
      </c>
      <c r="D71" s="4">
        <v>7.78</v>
      </c>
      <c r="E71" s="4">
        <v>3590</v>
      </c>
      <c r="F71" s="4">
        <v>2.9940000000000002</v>
      </c>
    </row>
    <row r="72" spans="1:6">
      <c r="A72" s="7">
        <v>41122.541435185187</v>
      </c>
      <c r="B72" s="4">
        <v>78.489999999999995</v>
      </c>
      <c r="C72" s="4">
        <v>3.3130000000000002</v>
      </c>
      <c r="D72" s="4">
        <v>7.6</v>
      </c>
      <c r="E72" s="4">
        <v>3703</v>
      </c>
      <c r="F72" s="4">
        <v>2.968</v>
      </c>
    </row>
    <row r="73" spans="1:6">
      <c r="A73" s="7">
        <v>41122.541481481479</v>
      </c>
      <c r="B73" s="4">
        <v>78.28</v>
      </c>
      <c r="C73" s="4">
        <v>3.1339999999999999</v>
      </c>
      <c r="D73" s="4">
        <v>7.82</v>
      </c>
      <c r="E73" s="4">
        <v>3441</v>
      </c>
      <c r="F73" s="4">
        <v>2.9940000000000002</v>
      </c>
    </row>
    <row r="74" spans="1:6">
      <c r="A74" s="7">
        <v>41122.541516203702</v>
      </c>
      <c r="B74" s="4">
        <v>78.209999999999994</v>
      </c>
      <c r="C74" s="4">
        <v>3.5910000000000002</v>
      </c>
      <c r="D74" s="4">
        <v>7.75</v>
      </c>
      <c r="E74" s="4">
        <v>3513</v>
      </c>
      <c r="F74" s="4">
        <v>2.9940000000000002</v>
      </c>
    </row>
    <row r="75" spans="1:6">
      <c r="A75" s="7">
        <v>41122.541562500002</v>
      </c>
      <c r="B75" s="4">
        <v>77.849999999999994</v>
      </c>
      <c r="C75" s="4">
        <v>4.0010000000000003</v>
      </c>
      <c r="D75" s="4">
        <v>7.81</v>
      </c>
      <c r="E75" s="4">
        <v>3871</v>
      </c>
      <c r="F75" s="4">
        <v>2.9940000000000002</v>
      </c>
    </row>
    <row r="76" spans="1:6">
      <c r="A76" s="7">
        <v>41122.541608796295</v>
      </c>
      <c r="B76" s="4">
        <v>77.84</v>
      </c>
      <c r="C76" s="4">
        <v>4.2789999999999999</v>
      </c>
      <c r="D76" s="4">
        <v>7.69</v>
      </c>
      <c r="E76" s="4">
        <v>3965</v>
      </c>
      <c r="F76" s="4">
        <v>2.9940000000000002</v>
      </c>
    </row>
    <row r="77" spans="1:6">
      <c r="A77" s="7">
        <v>41122.541655092595</v>
      </c>
      <c r="B77" s="4">
        <v>77.05</v>
      </c>
      <c r="C77" s="4">
        <v>4.2910000000000004</v>
      </c>
      <c r="D77" s="4">
        <v>7.46</v>
      </c>
      <c r="E77" s="4">
        <v>4178</v>
      </c>
      <c r="F77" s="4">
        <v>2.9940000000000002</v>
      </c>
    </row>
    <row r="78" spans="1:6">
      <c r="A78" s="7">
        <v>41122.541701388887</v>
      </c>
      <c r="B78" s="4">
        <v>77.040000000000006</v>
      </c>
      <c r="C78" s="4">
        <v>4.3860000000000001</v>
      </c>
      <c r="D78" s="4">
        <v>7.34</v>
      </c>
      <c r="E78" s="4">
        <v>4372</v>
      </c>
      <c r="F78" s="4">
        <v>2.968</v>
      </c>
    </row>
    <row r="79" spans="1:6">
      <c r="A79" s="7">
        <v>41122.541747685187</v>
      </c>
      <c r="B79" s="4">
        <v>77.06</v>
      </c>
      <c r="C79" s="4">
        <v>4.4470000000000001</v>
      </c>
      <c r="D79" s="4">
        <v>7.21</v>
      </c>
      <c r="E79" s="4">
        <v>4505</v>
      </c>
      <c r="F79" s="4">
        <v>2.9940000000000002</v>
      </c>
    </row>
    <row r="80" spans="1:6">
      <c r="A80" s="7">
        <v>41122.54179398148</v>
      </c>
      <c r="B80" s="4">
        <v>77.08</v>
      </c>
      <c r="C80" s="4">
        <v>4.5430000000000001</v>
      </c>
      <c r="D80" s="4">
        <v>7.09</v>
      </c>
      <c r="E80" s="4">
        <v>4414</v>
      </c>
      <c r="F80" s="4">
        <v>2.9940000000000002</v>
      </c>
    </row>
    <row r="81" spans="1:6">
      <c r="A81" s="7">
        <v>41122.54184027778</v>
      </c>
      <c r="B81" s="4">
        <v>77.099999999999994</v>
      </c>
      <c r="C81" s="4">
        <v>4.6050000000000004</v>
      </c>
      <c r="D81" s="4">
        <v>7.05</v>
      </c>
      <c r="E81" s="4">
        <v>4469</v>
      </c>
      <c r="F81" s="4">
        <v>2.9940000000000002</v>
      </c>
    </row>
    <row r="82" spans="1:6">
      <c r="A82" s="7">
        <v>41122.541875000003</v>
      </c>
      <c r="B82" s="4">
        <v>77.12</v>
      </c>
      <c r="C82" s="4">
        <v>4.6520000000000001</v>
      </c>
      <c r="D82" s="4">
        <v>7.05</v>
      </c>
      <c r="E82" s="4">
        <v>4678</v>
      </c>
      <c r="F82" s="4">
        <v>2.9940000000000002</v>
      </c>
    </row>
    <row r="83" spans="1:6">
      <c r="A83" s="7">
        <v>41122.541921296295</v>
      </c>
      <c r="B83" s="4">
        <v>77.13</v>
      </c>
      <c r="C83" s="4">
        <v>4.649</v>
      </c>
      <c r="D83" s="4">
        <v>6.98</v>
      </c>
      <c r="E83" s="4">
        <v>4484</v>
      </c>
      <c r="F83" s="4">
        <v>2.9940000000000002</v>
      </c>
    </row>
    <row r="84" spans="1:6">
      <c r="A84" s="7">
        <v>41122.541967592595</v>
      </c>
      <c r="B84" s="4">
        <v>77.150000000000006</v>
      </c>
      <c r="C84" s="4">
        <v>4.4939999999999998</v>
      </c>
      <c r="D84" s="4">
        <v>6.94</v>
      </c>
      <c r="E84" s="4">
        <v>3953</v>
      </c>
      <c r="F84" s="4">
        <v>2.9940000000000002</v>
      </c>
    </row>
    <row r="85" spans="1:6">
      <c r="A85" s="7">
        <v>41122.542013888888</v>
      </c>
      <c r="B85" s="4">
        <v>77.16</v>
      </c>
      <c r="C85" s="4">
        <v>4.4710000000000001</v>
      </c>
      <c r="D85" s="4">
        <v>6.94</v>
      </c>
      <c r="E85" s="4">
        <v>3926</v>
      </c>
      <c r="F85" s="4">
        <v>2.968</v>
      </c>
    </row>
    <row r="86" spans="1:6">
      <c r="A86" s="7">
        <v>41122.542060185187</v>
      </c>
      <c r="B86" s="4">
        <v>77.180000000000007</v>
      </c>
      <c r="C86" s="4">
        <v>4.3970000000000002</v>
      </c>
      <c r="D86" s="4">
        <v>6.98</v>
      </c>
      <c r="E86" s="4">
        <v>3922</v>
      </c>
      <c r="F86" s="4">
        <v>2.9940000000000002</v>
      </c>
    </row>
    <row r="87" spans="1:6">
      <c r="A87" s="7">
        <v>41122.54210648148</v>
      </c>
      <c r="B87" s="4">
        <v>77.19</v>
      </c>
      <c r="C87" s="4">
        <v>4.3390000000000004</v>
      </c>
      <c r="D87" s="4">
        <v>6.97</v>
      </c>
      <c r="E87" s="4">
        <v>3932</v>
      </c>
      <c r="F87" s="4">
        <v>2.9940000000000002</v>
      </c>
    </row>
    <row r="88" spans="1:6">
      <c r="A88" s="7">
        <v>41122.54215277778</v>
      </c>
      <c r="B88" s="4">
        <v>77.19</v>
      </c>
      <c r="C88" s="4">
        <v>4.3280000000000003</v>
      </c>
      <c r="D88" s="4">
        <v>6.99</v>
      </c>
      <c r="E88" s="4">
        <v>3869</v>
      </c>
      <c r="F88" s="4">
        <v>2.9940000000000002</v>
      </c>
    </row>
    <row r="89" spans="1:6">
      <c r="A89" s="7">
        <v>41122.542199074072</v>
      </c>
      <c r="B89" s="4">
        <v>77.22</v>
      </c>
      <c r="C89" s="4">
        <v>4.3</v>
      </c>
      <c r="D89" s="4">
        <v>7</v>
      </c>
      <c r="E89" s="4">
        <v>3871</v>
      </c>
      <c r="F89" s="4">
        <v>2.968</v>
      </c>
    </row>
    <row r="90" spans="1:6">
      <c r="A90" s="7">
        <v>41122.542233796295</v>
      </c>
      <c r="B90" s="4">
        <v>77.22</v>
      </c>
      <c r="C90" s="4">
        <v>4.2549999999999999</v>
      </c>
      <c r="D90" s="4">
        <v>6.91</v>
      </c>
      <c r="E90" s="4">
        <v>3793</v>
      </c>
      <c r="F90" s="4">
        <v>2.9940000000000002</v>
      </c>
    </row>
    <row r="91" spans="1:6">
      <c r="A91" s="7">
        <v>41122.542280092595</v>
      </c>
      <c r="B91" s="4">
        <v>77.33</v>
      </c>
      <c r="C91" s="4">
        <v>4.1260000000000003</v>
      </c>
      <c r="D91" s="4">
        <v>7</v>
      </c>
      <c r="E91" s="4">
        <v>3610</v>
      </c>
      <c r="F91" s="4">
        <v>2.968</v>
      </c>
    </row>
    <row r="92" spans="1:6">
      <c r="A92" s="7">
        <v>41122.542326388888</v>
      </c>
      <c r="B92" s="4">
        <v>77.61</v>
      </c>
      <c r="C92" s="4">
        <v>4.0110000000000001</v>
      </c>
      <c r="D92" s="4">
        <v>7.01</v>
      </c>
      <c r="E92" s="4">
        <v>3587</v>
      </c>
      <c r="F92" s="4">
        <v>2.968</v>
      </c>
    </row>
    <row r="93" spans="1:6">
      <c r="A93" s="7">
        <v>41122.542372685188</v>
      </c>
      <c r="B93" s="4">
        <v>78.650000000000006</v>
      </c>
      <c r="C93" s="4">
        <v>2.5630000000000002</v>
      </c>
      <c r="D93" s="4">
        <v>7.64</v>
      </c>
      <c r="E93" s="4">
        <v>3629</v>
      </c>
      <c r="F93" s="4">
        <v>2.968</v>
      </c>
    </row>
    <row r="94" spans="1:6">
      <c r="A94" s="7">
        <v>41122.54241898148</v>
      </c>
      <c r="B94" s="4">
        <v>82.52</v>
      </c>
      <c r="C94" s="4">
        <v>1.1599999999999999</v>
      </c>
      <c r="D94" s="4">
        <v>7.99</v>
      </c>
      <c r="E94" s="4">
        <v>3640</v>
      </c>
      <c r="F94" s="4">
        <v>2.9940000000000002</v>
      </c>
    </row>
    <row r="95" spans="1:6">
      <c r="A95" s="15">
        <v>41122.54246527778</v>
      </c>
      <c r="B95" s="13">
        <v>83.57</v>
      </c>
      <c r="C95" s="13">
        <v>0.2</v>
      </c>
      <c r="D95" s="13">
        <v>8.1</v>
      </c>
      <c r="E95" s="13">
        <v>1352</v>
      </c>
      <c r="F95" s="13">
        <v>2.9940000000000002</v>
      </c>
    </row>
    <row r="96" spans="1:6">
      <c r="A96" s="7">
        <v>41122.542511574073</v>
      </c>
      <c r="B96" s="4">
        <v>84.26</v>
      </c>
      <c r="C96" s="4">
        <v>0.91300000000000003</v>
      </c>
      <c r="D96" s="4">
        <v>8.1999999999999993</v>
      </c>
      <c r="E96" s="4">
        <v>3591</v>
      </c>
      <c r="F96" s="4">
        <v>2.9940000000000002</v>
      </c>
    </row>
    <row r="97" spans="1:6">
      <c r="A97" s="7">
        <v>41122.542546296296</v>
      </c>
      <c r="B97" s="4">
        <v>83.81</v>
      </c>
      <c r="C97" s="4">
        <v>0.99399999999999999</v>
      </c>
      <c r="D97" s="4">
        <v>8.23</v>
      </c>
      <c r="E97" s="4">
        <v>3592</v>
      </c>
      <c r="F97" s="4">
        <v>2.9940000000000002</v>
      </c>
    </row>
    <row r="98" spans="1:6">
      <c r="A98" s="7">
        <v>41122.542592592596</v>
      </c>
      <c r="B98" s="4">
        <v>83.73</v>
      </c>
      <c r="C98" s="4">
        <v>1.026</v>
      </c>
      <c r="D98" s="4">
        <v>8.25</v>
      </c>
      <c r="E98" s="4">
        <v>3602</v>
      </c>
      <c r="F98" s="4">
        <v>3.02</v>
      </c>
    </row>
    <row r="99" spans="1:6">
      <c r="A99" s="15">
        <v>41122.542638888888</v>
      </c>
      <c r="B99" s="13">
        <v>83.4</v>
      </c>
      <c r="C99" s="13">
        <v>0.16900000000000001</v>
      </c>
      <c r="D99" s="13">
        <v>8.2799999999999994</v>
      </c>
      <c r="E99" s="13">
        <v>5.726</v>
      </c>
      <c r="F99" s="13">
        <v>2.9940000000000002</v>
      </c>
    </row>
  </sheetData>
  <pageMargins left="0.7" right="0.7" top="0.75" bottom="0.75" header="0.3" footer="0.3"/>
  <drawing r:id="rId1"/>
</worksheet>
</file>

<file path=xl/worksheets/sheet55.xml><?xml version="1.0" encoding="utf-8"?>
<worksheet xmlns="http://schemas.openxmlformats.org/spreadsheetml/2006/main" xmlns:r="http://schemas.openxmlformats.org/officeDocument/2006/relationships">
  <dimension ref="A1:K52"/>
  <sheetViews>
    <sheetView zoomScale="70" zoomScaleNormal="70" workbookViewId="0">
      <selection activeCell="B8" sqref="B8:C52"/>
    </sheetView>
  </sheetViews>
  <sheetFormatPr defaultRowHeight="15"/>
  <cols>
    <col min="1" max="4" width="16.140625" style="4" customWidth="1"/>
    <col min="5" max="5" width="12.140625" style="4" customWidth="1"/>
    <col min="6" max="6" width="16.140625" style="4" customWidth="1"/>
    <col min="7" max="7" width="18.7109375" style="4" customWidth="1"/>
    <col min="8" max="8" width="12.140625" style="4" customWidth="1"/>
    <col min="9" max="9" width="12.42578125" style="4" customWidth="1"/>
    <col min="10" max="10" width="17.140625" style="4" customWidth="1"/>
    <col min="11" max="16384" width="9.140625" style="4"/>
  </cols>
  <sheetData>
    <row r="1" spans="1:11" ht="36.75" customHeight="1">
      <c r="A1" s="4" t="s">
        <v>101</v>
      </c>
      <c r="B1" s="4" t="s">
        <v>206</v>
      </c>
      <c r="C1" s="9" t="s">
        <v>237</v>
      </c>
      <c r="D1" s="9" t="s">
        <v>236</v>
      </c>
      <c r="E1" s="9" t="s">
        <v>228</v>
      </c>
      <c r="F1" s="9" t="s">
        <v>229</v>
      </c>
      <c r="G1" s="9" t="s">
        <v>230</v>
      </c>
      <c r="H1" s="9" t="s">
        <v>242</v>
      </c>
      <c r="I1" s="9" t="s">
        <v>243</v>
      </c>
      <c r="J1" s="9" t="s">
        <v>231</v>
      </c>
      <c r="K1" s="9" t="s">
        <v>232</v>
      </c>
    </row>
    <row r="2" spans="1:11">
      <c r="A2" s="4" t="s">
        <v>103</v>
      </c>
      <c r="B2" s="7">
        <v>41122.532152777778</v>
      </c>
      <c r="C2" s="5">
        <v>41122</v>
      </c>
      <c r="D2" s="6">
        <v>0.53215277777777781</v>
      </c>
      <c r="E2" s="4">
        <f>MAX(B8:B52)-MIN(B8:B52)</f>
        <v>8.9200000000000017</v>
      </c>
      <c r="F2" s="4">
        <f>MAX(C8:C52)-MIN(C8:C52)</f>
        <v>6.5640000000000001</v>
      </c>
      <c r="G2" s="4">
        <f>MAX(E8:E52)-MIN(E8:E52)</f>
        <v>1125</v>
      </c>
      <c r="H2" s="4">
        <f>MAX(B8:B52)</f>
        <v>84.86</v>
      </c>
      <c r="I2" s="4">
        <f>MIN(B8:B52)</f>
        <v>75.94</v>
      </c>
      <c r="J2" s="13"/>
      <c r="K2" s="4" t="s">
        <v>244</v>
      </c>
    </row>
    <row r="3" spans="1:11">
      <c r="A3" s="4" t="s">
        <v>146</v>
      </c>
      <c r="B3" s="7">
        <v>41122.532152777778</v>
      </c>
      <c r="K3" s="4" t="s">
        <v>317</v>
      </c>
    </row>
    <row r="4" spans="1:11">
      <c r="A4" s="4" t="s">
        <v>104</v>
      </c>
      <c r="B4" s="7">
        <v>41122.532152777778</v>
      </c>
    </row>
    <row r="7" spans="1:11">
      <c r="A7" s="4" t="s">
        <v>145</v>
      </c>
      <c r="B7" s="4" t="s">
        <v>144</v>
      </c>
      <c r="C7" s="4" t="s">
        <v>143</v>
      </c>
      <c r="D7" s="4" t="s">
        <v>124</v>
      </c>
      <c r="E7" s="4" t="s">
        <v>142</v>
      </c>
      <c r="F7" s="4" t="s">
        <v>141</v>
      </c>
    </row>
    <row r="8" spans="1:11">
      <c r="A8" s="7">
        <v>41122.533333333333</v>
      </c>
      <c r="B8" s="4">
        <v>84.33</v>
      </c>
      <c r="C8" s="4">
        <v>0.30099999999999999</v>
      </c>
      <c r="D8" s="4">
        <v>7.71</v>
      </c>
      <c r="E8" s="4">
        <v>3504</v>
      </c>
      <c r="F8" s="4">
        <v>3.02</v>
      </c>
    </row>
    <row r="9" spans="1:11">
      <c r="A9" s="7">
        <v>41122.533379629633</v>
      </c>
      <c r="B9" s="4">
        <v>84.5</v>
      </c>
      <c r="C9" s="4">
        <v>0.224</v>
      </c>
      <c r="D9" s="4">
        <v>7.72</v>
      </c>
      <c r="E9" s="4">
        <v>3496</v>
      </c>
      <c r="F9" s="4">
        <v>3.02</v>
      </c>
    </row>
    <row r="10" spans="1:11">
      <c r="A10" s="7">
        <v>41122.533414351848</v>
      </c>
      <c r="B10" s="4">
        <v>84.53</v>
      </c>
      <c r="C10" s="4">
        <v>0.68400000000000005</v>
      </c>
      <c r="D10" s="4">
        <v>7.74</v>
      </c>
      <c r="E10" s="4">
        <v>3478</v>
      </c>
      <c r="F10" s="4">
        <v>3.02</v>
      </c>
    </row>
    <row r="11" spans="1:11">
      <c r="A11" s="7">
        <v>41122.533460648148</v>
      </c>
      <c r="B11" s="4">
        <v>82.51</v>
      </c>
      <c r="C11" s="4">
        <v>2.5720000000000001</v>
      </c>
      <c r="D11" s="4">
        <v>7.66</v>
      </c>
      <c r="E11" s="4">
        <v>3405</v>
      </c>
      <c r="F11" s="4">
        <v>3.02</v>
      </c>
    </row>
    <row r="12" spans="1:11">
      <c r="A12" s="7">
        <v>41122.533506944441</v>
      </c>
      <c r="B12" s="4">
        <v>80.400000000000006</v>
      </c>
      <c r="C12" s="4">
        <v>2.5819999999999999</v>
      </c>
      <c r="D12" s="4">
        <v>7.53</v>
      </c>
      <c r="E12" s="4">
        <v>3431</v>
      </c>
      <c r="F12" s="4">
        <v>3.02</v>
      </c>
    </row>
    <row r="13" spans="1:11">
      <c r="A13" s="7">
        <v>41122.533553240741</v>
      </c>
      <c r="B13" s="4">
        <v>79.12</v>
      </c>
      <c r="C13" s="4">
        <v>3.141</v>
      </c>
      <c r="D13" s="4">
        <v>7.45</v>
      </c>
      <c r="E13" s="4">
        <v>3409</v>
      </c>
      <c r="F13" s="4">
        <v>2.9940000000000002</v>
      </c>
    </row>
    <row r="14" spans="1:11">
      <c r="A14" s="7">
        <v>41122.533599537041</v>
      </c>
      <c r="B14" s="4">
        <v>77.72</v>
      </c>
      <c r="C14" s="4">
        <v>4.133</v>
      </c>
      <c r="D14" s="4">
        <v>7.36</v>
      </c>
      <c r="E14" s="4">
        <v>3499</v>
      </c>
      <c r="F14" s="4">
        <v>3.02</v>
      </c>
    </row>
    <row r="15" spans="1:11">
      <c r="A15" s="7">
        <v>41122.533645833333</v>
      </c>
      <c r="B15" s="4">
        <v>76.540000000000006</v>
      </c>
      <c r="C15" s="4">
        <v>5.2889999999999997</v>
      </c>
      <c r="D15" s="4">
        <v>7.18</v>
      </c>
      <c r="E15" s="4">
        <v>3850</v>
      </c>
      <c r="F15" s="4">
        <v>3.02</v>
      </c>
    </row>
    <row r="16" spans="1:11">
      <c r="A16" s="7">
        <v>41122.533692129633</v>
      </c>
      <c r="B16" s="4">
        <v>76.099999999999994</v>
      </c>
      <c r="C16" s="4">
        <v>5.6520000000000001</v>
      </c>
      <c r="D16" s="4">
        <v>7.06</v>
      </c>
      <c r="E16" s="4">
        <v>3894</v>
      </c>
      <c r="F16" s="4">
        <v>3.02</v>
      </c>
    </row>
    <row r="17" spans="1:6">
      <c r="A17" s="7">
        <v>41122.533726851849</v>
      </c>
      <c r="B17" s="4">
        <v>75.94</v>
      </c>
      <c r="C17" s="4">
        <v>5.7610000000000001</v>
      </c>
      <c r="D17" s="4">
        <v>7.63</v>
      </c>
      <c r="E17" s="4">
        <v>3871</v>
      </c>
      <c r="F17" s="4">
        <v>2.9940000000000002</v>
      </c>
    </row>
    <row r="18" spans="1:6">
      <c r="A18" s="7">
        <v>41122.533773148149</v>
      </c>
      <c r="B18" s="4">
        <v>75.94</v>
      </c>
      <c r="C18" s="4">
        <v>5.8019999999999996</v>
      </c>
      <c r="D18" s="4">
        <v>7.89</v>
      </c>
      <c r="E18" s="4">
        <v>3886</v>
      </c>
      <c r="F18" s="4">
        <v>3.02</v>
      </c>
    </row>
    <row r="19" spans="1:6">
      <c r="A19" s="7">
        <v>41122.533819444441</v>
      </c>
      <c r="B19" s="4">
        <v>75.98</v>
      </c>
      <c r="C19" s="4">
        <v>5.8540000000000001</v>
      </c>
      <c r="D19" s="4">
        <v>7.94</v>
      </c>
      <c r="E19" s="4">
        <v>3890</v>
      </c>
      <c r="F19" s="4">
        <v>2.9940000000000002</v>
      </c>
    </row>
    <row r="20" spans="1:6">
      <c r="A20" s="7">
        <v>41122.533865740741</v>
      </c>
      <c r="B20" s="4">
        <v>76.010000000000005</v>
      </c>
      <c r="C20" s="4">
        <v>5.9820000000000002</v>
      </c>
      <c r="D20" s="4">
        <v>7.82</v>
      </c>
      <c r="E20" s="4">
        <v>3874</v>
      </c>
      <c r="F20" s="4">
        <v>3.02</v>
      </c>
    </row>
    <row r="21" spans="1:6">
      <c r="A21" s="7">
        <v>41122.533912037034</v>
      </c>
      <c r="B21" s="4">
        <v>76.05</v>
      </c>
      <c r="C21" s="4">
        <v>6.0430000000000001</v>
      </c>
      <c r="D21" s="4">
        <v>7.67</v>
      </c>
      <c r="E21" s="4">
        <v>3086</v>
      </c>
      <c r="F21" s="4">
        <v>3.02</v>
      </c>
    </row>
    <row r="22" spans="1:6">
      <c r="A22" s="7">
        <v>41122.533958333333</v>
      </c>
      <c r="B22" s="4">
        <v>76.08</v>
      </c>
      <c r="C22" s="4">
        <v>6.0369999999999999</v>
      </c>
      <c r="D22" s="4">
        <v>7.61</v>
      </c>
      <c r="E22" s="4">
        <v>3097</v>
      </c>
      <c r="F22" s="4">
        <v>2.9940000000000002</v>
      </c>
    </row>
    <row r="23" spans="1:6">
      <c r="A23" s="7">
        <v>41122.534004629626</v>
      </c>
      <c r="B23" s="4">
        <v>76.09</v>
      </c>
      <c r="C23" s="4">
        <v>6.1269999999999998</v>
      </c>
      <c r="D23" s="4">
        <v>7.55</v>
      </c>
      <c r="E23" s="4">
        <v>3080</v>
      </c>
      <c r="F23" s="4">
        <v>2.9940000000000002</v>
      </c>
    </row>
    <row r="24" spans="1:6">
      <c r="A24" s="7">
        <v>41122.534050925926</v>
      </c>
      <c r="B24" s="4">
        <v>76.099999999999994</v>
      </c>
      <c r="C24" s="4">
        <v>6.1970000000000001</v>
      </c>
      <c r="D24" s="4">
        <v>7.46</v>
      </c>
      <c r="E24" s="4">
        <v>2960</v>
      </c>
      <c r="F24" s="4">
        <v>3.02</v>
      </c>
    </row>
    <row r="25" spans="1:6">
      <c r="A25" s="7">
        <v>41122.534085648149</v>
      </c>
      <c r="B25" s="4">
        <v>76.099999999999994</v>
      </c>
      <c r="C25" s="4">
        <v>6.2960000000000003</v>
      </c>
      <c r="D25" s="4">
        <v>7.38</v>
      </c>
      <c r="E25" s="4">
        <v>2808</v>
      </c>
      <c r="F25" s="4">
        <v>3.02</v>
      </c>
    </row>
    <row r="26" spans="1:6">
      <c r="A26" s="7">
        <v>41122.534131944441</v>
      </c>
      <c r="B26" s="4">
        <v>76.09</v>
      </c>
      <c r="C26" s="4">
        <v>6.3259999999999996</v>
      </c>
      <c r="D26" s="4">
        <v>7.37</v>
      </c>
      <c r="E26" s="4">
        <v>2794</v>
      </c>
      <c r="F26" s="4">
        <v>3.02</v>
      </c>
    </row>
    <row r="27" spans="1:6">
      <c r="A27" s="7">
        <v>41122.534178240741</v>
      </c>
      <c r="B27" s="4">
        <v>76.08</v>
      </c>
      <c r="C27" s="4">
        <v>6.4029999999999996</v>
      </c>
      <c r="D27" s="4">
        <v>7.34</v>
      </c>
      <c r="E27" s="4">
        <v>2787</v>
      </c>
      <c r="F27" s="4">
        <v>2.9940000000000002</v>
      </c>
    </row>
    <row r="28" spans="1:6">
      <c r="A28" s="7">
        <v>41122.534224537034</v>
      </c>
      <c r="B28" s="4">
        <v>76.06</v>
      </c>
      <c r="C28" s="4">
        <v>6.5270000000000001</v>
      </c>
      <c r="D28" s="4">
        <v>7.31</v>
      </c>
      <c r="E28" s="4">
        <v>2807</v>
      </c>
      <c r="F28" s="4">
        <v>3.02</v>
      </c>
    </row>
    <row r="29" spans="1:6">
      <c r="A29" s="7">
        <v>41122.534270833334</v>
      </c>
      <c r="B29" s="4">
        <v>76.03</v>
      </c>
      <c r="C29" s="4">
        <v>6.5650000000000004</v>
      </c>
      <c r="D29" s="4">
        <v>7.3</v>
      </c>
      <c r="E29" s="4">
        <v>2837</v>
      </c>
      <c r="F29" s="4">
        <v>3.02</v>
      </c>
    </row>
    <row r="30" spans="1:6">
      <c r="A30" s="7">
        <v>41122.534317129626</v>
      </c>
      <c r="B30" s="4">
        <v>76.010000000000005</v>
      </c>
      <c r="C30" s="4">
        <v>6.5839999999999996</v>
      </c>
      <c r="D30" s="4">
        <v>7.3</v>
      </c>
      <c r="E30" s="4">
        <v>2843</v>
      </c>
      <c r="F30" s="4">
        <v>3.02</v>
      </c>
    </row>
    <row r="31" spans="1:6">
      <c r="A31" s="7">
        <v>41122.534363425926</v>
      </c>
      <c r="B31" s="4">
        <v>76.010000000000005</v>
      </c>
      <c r="C31" s="4">
        <v>6.6020000000000003</v>
      </c>
      <c r="D31" s="4">
        <v>7.3</v>
      </c>
      <c r="E31" s="4">
        <v>2843</v>
      </c>
      <c r="F31" s="4">
        <v>2.9940000000000002</v>
      </c>
    </row>
    <row r="32" spans="1:6">
      <c r="A32" s="7">
        <v>41122.534398148149</v>
      </c>
      <c r="B32" s="4">
        <v>76.010000000000005</v>
      </c>
      <c r="C32" s="4">
        <v>6.6159999999999997</v>
      </c>
      <c r="D32" s="4">
        <v>7.3</v>
      </c>
      <c r="E32" s="4">
        <v>2843</v>
      </c>
      <c r="F32" s="4">
        <v>3.02</v>
      </c>
    </row>
    <row r="33" spans="1:6">
      <c r="A33" s="7">
        <v>41122.534444444442</v>
      </c>
      <c r="B33" s="4">
        <v>76.010000000000005</v>
      </c>
      <c r="C33" s="4">
        <v>6.63</v>
      </c>
      <c r="D33" s="4">
        <v>7.3</v>
      </c>
      <c r="E33" s="4">
        <v>2842</v>
      </c>
      <c r="F33" s="4">
        <v>2.9940000000000002</v>
      </c>
    </row>
    <row r="34" spans="1:6">
      <c r="A34" s="7">
        <v>41122.534490740742</v>
      </c>
      <c r="B34" s="4">
        <v>76.010000000000005</v>
      </c>
      <c r="C34" s="4">
        <v>6.6420000000000003</v>
      </c>
      <c r="D34" s="4">
        <v>7.3</v>
      </c>
      <c r="E34" s="4">
        <v>2842</v>
      </c>
      <c r="F34" s="4">
        <v>3.02</v>
      </c>
    </row>
    <row r="35" spans="1:6">
      <c r="A35" s="7">
        <v>41122.534537037034</v>
      </c>
      <c r="B35" s="4">
        <v>76.02</v>
      </c>
      <c r="C35" s="4">
        <v>6.6859999999999999</v>
      </c>
      <c r="D35" s="4">
        <v>7.3</v>
      </c>
      <c r="E35" s="4">
        <v>2860</v>
      </c>
      <c r="F35" s="4">
        <v>2.9940000000000002</v>
      </c>
    </row>
    <row r="36" spans="1:6">
      <c r="A36" s="7">
        <v>41122.534583333334</v>
      </c>
      <c r="B36" s="4">
        <v>75.97</v>
      </c>
      <c r="C36" s="4">
        <v>6.6449999999999996</v>
      </c>
      <c r="D36" s="4">
        <v>7.29</v>
      </c>
      <c r="E36" s="4">
        <v>2872</v>
      </c>
      <c r="F36" s="4">
        <v>3.02</v>
      </c>
    </row>
    <row r="37" spans="1:6">
      <c r="A37" s="7">
        <v>41122.534629629627</v>
      </c>
      <c r="B37" s="4">
        <v>75.95</v>
      </c>
      <c r="C37" s="4">
        <v>6.7880000000000003</v>
      </c>
      <c r="D37" s="4">
        <v>7.28</v>
      </c>
      <c r="E37" s="4">
        <v>2858</v>
      </c>
      <c r="F37" s="4">
        <v>2.9940000000000002</v>
      </c>
    </row>
    <row r="38" spans="1:6">
      <c r="A38" s="7">
        <v>41122.534675925926</v>
      </c>
      <c r="B38" s="4">
        <v>75.98</v>
      </c>
      <c r="C38" s="4">
        <v>6.0129999999999999</v>
      </c>
      <c r="D38" s="4">
        <v>7.28</v>
      </c>
      <c r="E38" s="4">
        <v>2920</v>
      </c>
      <c r="F38" s="4">
        <v>2.9940000000000002</v>
      </c>
    </row>
    <row r="39" spans="1:6">
      <c r="A39" s="7">
        <v>41122.534722222219</v>
      </c>
      <c r="B39" s="4">
        <v>75.989999999999995</v>
      </c>
      <c r="C39" s="4">
        <v>6.04</v>
      </c>
      <c r="D39" s="4">
        <v>7.27</v>
      </c>
      <c r="E39" s="4">
        <v>2977</v>
      </c>
      <c r="F39" s="4">
        <v>3.02</v>
      </c>
    </row>
    <row r="40" spans="1:6">
      <c r="A40" s="7">
        <v>41122.534768518519</v>
      </c>
      <c r="B40" s="4">
        <v>75.989999999999995</v>
      </c>
      <c r="C40" s="4">
        <v>5.4340000000000002</v>
      </c>
      <c r="D40" s="4">
        <v>7.26</v>
      </c>
      <c r="E40" s="4">
        <v>3542</v>
      </c>
      <c r="F40" s="4">
        <v>3.02</v>
      </c>
    </row>
    <row r="41" spans="1:6">
      <c r="A41" s="7">
        <v>41122.534803240742</v>
      </c>
      <c r="B41" s="4">
        <v>76</v>
      </c>
      <c r="C41" s="4">
        <v>5.7779999999999996</v>
      </c>
      <c r="D41" s="4">
        <v>7.26</v>
      </c>
      <c r="E41" s="4">
        <v>3912</v>
      </c>
      <c r="F41" s="4">
        <v>2.9940000000000002</v>
      </c>
    </row>
    <row r="42" spans="1:6">
      <c r="A42" s="7">
        <v>41122.534849537034</v>
      </c>
      <c r="B42" s="4">
        <v>75.959999999999994</v>
      </c>
      <c r="C42" s="4">
        <v>5.8040000000000003</v>
      </c>
      <c r="D42" s="4">
        <v>7.25</v>
      </c>
      <c r="E42" s="4">
        <v>3909</v>
      </c>
      <c r="F42" s="4">
        <v>3.02</v>
      </c>
    </row>
    <row r="43" spans="1:6">
      <c r="A43" s="7">
        <v>41122.534895833334</v>
      </c>
      <c r="B43" s="4">
        <v>76.19</v>
      </c>
      <c r="C43" s="4">
        <v>4.8970000000000002</v>
      </c>
      <c r="D43" s="4">
        <v>7.24</v>
      </c>
      <c r="E43" s="4">
        <v>3804</v>
      </c>
      <c r="F43" s="4">
        <v>3.02</v>
      </c>
    </row>
    <row r="44" spans="1:6">
      <c r="A44" s="7">
        <v>41122.534942129627</v>
      </c>
      <c r="B44" s="4">
        <v>76.66</v>
      </c>
      <c r="C44" s="4">
        <v>3.9710000000000001</v>
      </c>
      <c r="D44" s="4">
        <v>7.23</v>
      </c>
      <c r="E44" s="4">
        <v>3526</v>
      </c>
      <c r="F44" s="4">
        <v>3.02</v>
      </c>
    </row>
    <row r="45" spans="1:6">
      <c r="A45" s="7">
        <v>41122.534988425927</v>
      </c>
      <c r="B45" s="4">
        <v>78.03</v>
      </c>
      <c r="C45" s="4">
        <v>3.3090000000000002</v>
      </c>
      <c r="D45" s="4">
        <v>7.18</v>
      </c>
      <c r="E45" s="4">
        <v>3437</v>
      </c>
      <c r="F45" s="4">
        <v>3.02</v>
      </c>
    </row>
    <row r="46" spans="1:6">
      <c r="A46" s="7">
        <v>41122.535034722219</v>
      </c>
      <c r="B46" s="4">
        <v>78.930000000000007</v>
      </c>
      <c r="C46" s="4">
        <v>3.407</v>
      </c>
      <c r="D46" s="4">
        <v>7.15</v>
      </c>
      <c r="E46" s="4">
        <v>3416</v>
      </c>
      <c r="F46" s="4">
        <v>3.02</v>
      </c>
    </row>
    <row r="47" spans="1:6">
      <c r="A47" s="7">
        <v>41122.535081018519</v>
      </c>
      <c r="B47" s="4">
        <v>79.2</v>
      </c>
      <c r="C47" s="4">
        <v>3.4420000000000002</v>
      </c>
      <c r="D47" s="4">
        <v>7.15</v>
      </c>
      <c r="E47" s="4">
        <v>3400</v>
      </c>
      <c r="F47" s="4">
        <v>3.02</v>
      </c>
    </row>
    <row r="48" spans="1:6">
      <c r="A48" s="7">
        <v>41122.535127314812</v>
      </c>
      <c r="B48" s="4">
        <v>79.27</v>
      </c>
      <c r="C48" s="4">
        <v>2.3050000000000002</v>
      </c>
      <c r="D48" s="4">
        <v>7.14</v>
      </c>
      <c r="E48" s="4">
        <v>3510</v>
      </c>
      <c r="F48" s="4">
        <v>2.9940000000000002</v>
      </c>
    </row>
    <row r="49" spans="1:6">
      <c r="A49" s="7">
        <v>41122.535162037035</v>
      </c>
      <c r="B49" s="4">
        <v>82.81</v>
      </c>
      <c r="C49" s="4">
        <v>1.462</v>
      </c>
      <c r="D49" s="4">
        <v>7.12</v>
      </c>
      <c r="E49" s="4">
        <v>3481</v>
      </c>
      <c r="F49" s="4">
        <v>3.02</v>
      </c>
    </row>
    <row r="50" spans="1:6">
      <c r="A50" s="7">
        <v>41122.535208333335</v>
      </c>
      <c r="B50" s="4">
        <v>83.55</v>
      </c>
      <c r="C50" s="4">
        <v>0.85399999999999998</v>
      </c>
      <c r="D50" s="4">
        <v>7.41</v>
      </c>
      <c r="E50" s="4">
        <v>3550</v>
      </c>
      <c r="F50" s="4">
        <v>3.02</v>
      </c>
    </row>
    <row r="51" spans="1:6">
      <c r="A51" s="7">
        <v>41122.535254629627</v>
      </c>
      <c r="B51" s="4">
        <v>84.53</v>
      </c>
      <c r="C51" s="4">
        <v>0.94299999999999995</v>
      </c>
      <c r="D51" s="4">
        <v>8.18</v>
      </c>
      <c r="E51" s="4">
        <v>3535</v>
      </c>
      <c r="F51" s="4">
        <v>2.9940000000000002</v>
      </c>
    </row>
    <row r="52" spans="1:6">
      <c r="A52" s="7">
        <v>41122.535300925927</v>
      </c>
      <c r="B52" s="4">
        <v>84.86</v>
      </c>
      <c r="C52" s="4">
        <v>0.76600000000000001</v>
      </c>
      <c r="D52" s="4">
        <v>8.35</v>
      </c>
      <c r="E52" s="4">
        <v>3552</v>
      </c>
      <c r="F52" s="4">
        <v>3.02</v>
      </c>
    </row>
  </sheetData>
  <pageMargins left="0.7" right="0.7" top="0.75" bottom="0.75" header="0.3" footer="0.3"/>
  <drawing r:id="rId1"/>
</worksheet>
</file>

<file path=xl/worksheets/sheet56.xml><?xml version="1.0" encoding="utf-8"?>
<worksheet xmlns="http://schemas.openxmlformats.org/spreadsheetml/2006/main" xmlns:r="http://schemas.openxmlformats.org/officeDocument/2006/relationships">
  <dimension ref="A1:K44"/>
  <sheetViews>
    <sheetView zoomScale="60" zoomScaleNormal="60" workbookViewId="0">
      <selection activeCell="K3" sqref="K3"/>
    </sheetView>
  </sheetViews>
  <sheetFormatPr defaultRowHeight="15"/>
  <cols>
    <col min="1" max="6" width="18.5703125" style="4" customWidth="1"/>
    <col min="7" max="7" width="22" style="4" customWidth="1"/>
    <col min="8" max="8" width="11.7109375" style="4" customWidth="1"/>
    <col min="9" max="9" width="11.42578125" style="4" customWidth="1"/>
    <col min="10" max="10" width="17" style="4" customWidth="1"/>
    <col min="11" max="16384" width="9.140625" style="4"/>
  </cols>
  <sheetData>
    <row r="1" spans="1:11" ht="42.75" customHeight="1">
      <c r="A1" s="4" t="s">
        <v>101</v>
      </c>
      <c r="B1" s="4" t="s">
        <v>206</v>
      </c>
      <c r="C1" s="9" t="s">
        <v>237</v>
      </c>
      <c r="D1" s="9" t="s">
        <v>236</v>
      </c>
      <c r="E1" s="9" t="s">
        <v>228</v>
      </c>
      <c r="F1" s="9" t="s">
        <v>229</v>
      </c>
      <c r="G1" s="9" t="s">
        <v>230</v>
      </c>
      <c r="H1" s="9" t="s">
        <v>242</v>
      </c>
      <c r="I1" s="9" t="s">
        <v>243</v>
      </c>
      <c r="J1" s="9" t="s">
        <v>231</v>
      </c>
      <c r="K1" s="9" t="s">
        <v>232</v>
      </c>
    </row>
    <row r="2" spans="1:11">
      <c r="A2" s="4" t="s">
        <v>103</v>
      </c>
      <c r="B2" s="7">
        <v>41122.526909722219</v>
      </c>
      <c r="C2" s="5">
        <v>41122</v>
      </c>
      <c r="D2" s="6">
        <v>0.52690972222222221</v>
      </c>
      <c r="E2" s="4">
        <f>MAX(B9:B38,B40:B43)-MIN(B9:B38,B40:B43)</f>
        <v>7.2000000000000028</v>
      </c>
      <c r="F2" s="4">
        <f>MAX(C9:C38,C40:C43)-MIN(C9:C38,C40:C43)</f>
        <v>3.0590000000000002</v>
      </c>
      <c r="G2" s="4">
        <f>MAX(E9:E38,E40:E43)-MIN(E9:E38,E40:E43)</f>
        <v>904</v>
      </c>
      <c r="H2" s="4">
        <f>MAX(B9:B38,B40:B43)</f>
        <v>82.64</v>
      </c>
      <c r="I2" s="4">
        <f>MIN(B9:B38,B40:B43)</f>
        <v>75.44</v>
      </c>
      <c r="J2" s="13"/>
      <c r="K2" s="4" t="s">
        <v>244</v>
      </c>
    </row>
    <row r="3" spans="1:11">
      <c r="A3" s="4" t="s">
        <v>146</v>
      </c>
      <c r="B3" s="7">
        <v>41122.526909722219</v>
      </c>
      <c r="K3" s="4" t="s">
        <v>379</v>
      </c>
    </row>
    <row r="4" spans="1:11">
      <c r="A4" s="4" t="s">
        <v>104</v>
      </c>
      <c r="B4" s="7">
        <v>41122.526909722219</v>
      </c>
    </row>
    <row r="7" spans="1:11">
      <c r="A7" s="4" t="s">
        <v>145</v>
      </c>
      <c r="B7" s="4" t="s">
        <v>144</v>
      </c>
      <c r="C7" s="4" t="s">
        <v>143</v>
      </c>
      <c r="D7" s="4" t="s">
        <v>124</v>
      </c>
      <c r="E7" s="4" t="s">
        <v>142</v>
      </c>
      <c r="F7" s="4" t="s">
        <v>141</v>
      </c>
    </row>
    <row r="8" spans="1:11">
      <c r="A8" s="15">
        <v>41122.52857638889</v>
      </c>
      <c r="B8" s="13">
        <v>82.2</v>
      </c>
      <c r="C8" s="13">
        <v>-0.155</v>
      </c>
      <c r="D8" s="13">
        <v>7.18</v>
      </c>
      <c r="E8" s="13">
        <v>3121</v>
      </c>
      <c r="F8" s="13">
        <v>3.02</v>
      </c>
    </row>
    <row r="9" spans="1:11">
      <c r="A9" s="7">
        <v>41122.528611111113</v>
      </c>
      <c r="B9" s="4">
        <v>76.66</v>
      </c>
      <c r="C9" s="4">
        <v>2.9340000000000002</v>
      </c>
      <c r="D9" s="4">
        <v>6.82</v>
      </c>
      <c r="E9" s="4">
        <v>3024</v>
      </c>
      <c r="F9" s="4">
        <v>2.9940000000000002</v>
      </c>
    </row>
    <row r="10" spans="1:11">
      <c r="A10" s="7">
        <v>41122.528657407405</v>
      </c>
      <c r="B10" s="4">
        <v>75.510000000000005</v>
      </c>
      <c r="C10" s="4">
        <v>3.016</v>
      </c>
      <c r="D10" s="4">
        <v>6.65</v>
      </c>
      <c r="E10" s="4">
        <v>3035</v>
      </c>
      <c r="F10" s="4">
        <v>2.968</v>
      </c>
    </row>
    <row r="11" spans="1:11">
      <c r="A11" s="7">
        <v>41122.528703703705</v>
      </c>
      <c r="B11" s="4">
        <v>75.61</v>
      </c>
      <c r="C11" s="4">
        <v>3.0419999999999998</v>
      </c>
      <c r="D11" s="4">
        <v>6.59</v>
      </c>
      <c r="E11" s="4">
        <v>3033</v>
      </c>
      <c r="F11" s="4">
        <v>2.9940000000000002</v>
      </c>
    </row>
    <row r="12" spans="1:11">
      <c r="A12" s="7">
        <v>41122.528749999998</v>
      </c>
      <c r="B12" s="4">
        <v>75.67</v>
      </c>
      <c r="C12" s="4">
        <v>3.1549999999999998</v>
      </c>
      <c r="D12" s="4">
        <v>6.59</v>
      </c>
      <c r="E12" s="4">
        <v>2993</v>
      </c>
      <c r="F12" s="4">
        <v>2.9940000000000002</v>
      </c>
    </row>
    <row r="13" spans="1:11">
      <c r="A13" s="7">
        <v>41122.528796296298</v>
      </c>
      <c r="B13" s="4">
        <v>75.66</v>
      </c>
      <c r="C13" s="4">
        <v>3.35</v>
      </c>
      <c r="D13" s="4">
        <v>6.69</v>
      </c>
      <c r="E13" s="4">
        <v>3035</v>
      </c>
      <c r="F13" s="4">
        <v>2.9940000000000002</v>
      </c>
    </row>
    <row r="14" spans="1:11">
      <c r="A14" s="7">
        <v>41122.52884259259</v>
      </c>
      <c r="B14" s="4">
        <v>75.739999999999995</v>
      </c>
      <c r="C14" s="4">
        <v>3.4249999999999998</v>
      </c>
      <c r="D14" s="4">
        <v>6.55</v>
      </c>
      <c r="E14" s="4">
        <v>3040</v>
      </c>
      <c r="F14" s="4">
        <v>2.9940000000000002</v>
      </c>
    </row>
    <row r="15" spans="1:11">
      <c r="A15" s="7">
        <v>41122.52888888889</v>
      </c>
      <c r="B15" s="4">
        <v>75.83</v>
      </c>
      <c r="C15" s="4">
        <v>3.492</v>
      </c>
      <c r="D15" s="4">
        <v>6.44</v>
      </c>
      <c r="E15" s="4">
        <v>3047</v>
      </c>
      <c r="F15" s="4">
        <v>2.9940000000000002</v>
      </c>
    </row>
    <row r="16" spans="1:11">
      <c r="A16" s="7">
        <v>41122.528923611113</v>
      </c>
      <c r="B16" s="4">
        <v>75.91</v>
      </c>
      <c r="C16" s="4">
        <v>3.552</v>
      </c>
      <c r="D16" s="4">
        <v>6.38</v>
      </c>
      <c r="E16" s="4">
        <v>3039</v>
      </c>
      <c r="F16" s="4">
        <v>2.9940000000000002</v>
      </c>
    </row>
    <row r="17" spans="1:6">
      <c r="A17" s="7">
        <v>41122.528969907406</v>
      </c>
      <c r="B17" s="4">
        <v>75.97</v>
      </c>
      <c r="C17" s="4">
        <v>3.5870000000000002</v>
      </c>
      <c r="D17" s="4">
        <v>6.36</v>
      </c>
      <c r="E17" s="4">
        <v>2998</v>
      </c>
      <c r="F17" s="4">
        <v>2.968</v>
      </c>
    </row>
    <row r="18" spans="1:6">
      <c r="A18" s="7">
        <v>41122.529016203705</v>
      </c>
      <c r="B18" s="4">
        <v>75.959999999999994</v>
      </c>
      <c r="C18" s="4">
        <v>3.601</v>
      </c>
      <c r="D18" s="4">
        <v>6.34</v>
      </c>
      <c r="E18" s="4">
        <v>3013</v>
      </c>
      <c r="F18" s="4">
        <v>2.9940000000000002</v>
      </c>
    </row>
    <row r="19" spans="1:6">
      <c r="A19" s="7">
        <v>41122.529062499998</v>
      </c>
      <c r="B19" s="4">
        <v>75.930000000000007</v>
      </c>
      <c r="C19" s="4">
        <v>3.629</v>
      </c>
      <c r="D19" s="4">
        <v>6.32</v>
      </c>
      <c r="E19" s="4">
        <v>3020</v>
      </c>
      <c r="F19" s="4">
        <v>2.968</v>
      </c>
    </row>
    <row r="20" spans="1:6">
      <c r="A20" s="7">
        <v>41122.529108796298</v>
      </c>
      <c r="B20" s="4">
        <v>75.94</v>
      </c>
      <c r="C20" s="4">
        <v>3.64</v>
      </c>
      <c r="D20" s="4">
        <v>6.32</v>
      </c>
      <c r="E20" s="4">
        <v>3023</v>
      </c>
      <c r="F20" s="4">
        <v>2.9940000000000002</v>
      </c>
    </row>
    <row r="21" spans="1:6">
      <c r="A21" s="7">
        <v>41122.52915509259</v>
      </c>
      <c r="B21" s="4">
        <v>75.87</v>
      </c>
      <c r="C21" s="4">
        <v>3.63</v>
      </c>
      <c r="D21" s="4">
        <v>6.31</v>
      </c>
      <c r="E21" s="4">
        <v>2963</v>
      </c>
      <c r="F21" s="4">
        <v>2.968</v>
      </c>
    </row>
    <row r="22" spans="1:6">
      <c r="A22" s="7">
        <v>41122.52920138889</v>
      </c>
      <c r="B22" s="4">
        <v>75.760000000000005</v>
      </c>
      <c r="C22" s="4">
        <v>3.2989999999999999</v>
      </c>
      <c r="D22" s="4">
        <v>6.29</v>
      </c>
      <c r="E22" s="4">
        <v>2885</v>
      </c>
      <c r="F22" s="4">
        <v>2.968</v>
      </c>
    </row>
    <row r="23" spans="1:6">
      <c r="A23" s="7">
        <v>41122.529247685183</v>
      </c>
      <c r="B23" s="4">
        <v>75.69</v>
      </c>
      <c r="C23" s="4">
        <v>3.2869999999999999</v>
      </c>
      <c r="D23" s="4">
        <v>6.32</v>
      </c>
      <c r="E23" s="4">
        <v>2912</v>
      </c>
      <c r="F23" s="4">
        <v>2.9940000000000002</v>
      </c>
    </row>
    <row r="24" spans="1:6">
      <c r="A24" s="7">
        <v>41122.529282407406</v>
      </c>
      <c r="B24" s="4">
        <v>75.44</v>
      </c>
      <c r="C24" s="4">
        <v>3.105</v>
      </c>
      <c r="D24" s="4">
        <v>6.34</v>
      </c>
      <c r="E24" s="4">
        <v>3006</v>
      </c>
      <c r="F24" s="4">
        <v>2.9940000000000002</v>
      </c>
    </row>
    <row r="25" spans="1:6">
      <c r="A25" s="7">
        <v>41122.529328703706</v>
      </c>
      <c r="B25" s="4">
        <v>75.48</v>
      </c>
      <c r="C25" s="4">
        <v>3.0230000000000001</v>
      </c>
      <c r="D25" s="4">
        <v>6.37</v>
      </c>
      <c r="E25" s="4">
        <v>3031</v>
      </c>
      <c r="F25" s="4">
        <v>2.9940000000000002</v>
      </c>
    </row>
    <row r="26" spans="1:6">
      <c r="A26" s="7">
        <v>41122.529374999998</v>
      </c>
      <c r="B26" s="4">
        <v>75.73</v>
      </c>
      <c r="C26" s="4">
        <v>2.9359999999999999</v>
      </c>
      <c r="D26" s="4">
        <v>6.35</v>
      </c>
      <c r="E26" s="4">
        <v>3045</v>
      </c>
      <c r="F26" s="4">
        <v>2.968</v>
      </c>
    </row>
    <row r="27" spans="1:6">
      <c r="A27" s="7">
        <v>41122.529421296298</v>
      </c>
      <c r="B27" s="4">
        <v>75.78</v>
      </c>
      <c r="C27" s="4">
        <v>2.9790000000000001</v>
      </c>
      <c r="D27" s="4">
        <v>6.33</v>
      </c>
      <c r="E27" s="4">
        <v>3024</v>
      </c>
      <c r="F27" s="4">
        <v>2.9940000000000002</v>
      </c>
    </row>
    <row r="28" spans="1:6">
      <c r="A28" s="7">
        <v>41122.529467592591</v>
      </c>
      <c r="B28" s="4">
        <v>80.23</v>
      </c>
      <c r="C28" s="4">
        <v>0.76800000000000002</v>
      </c>
      <c r="D28" s="4">
        <v>6.87</v>
      </c>
      <c r="E28" s="4">
        <v>2283</v>
      </c>
      <c r="F28" s="4">
        <v>2.9940000000000002</v>
      </c>
    </row>
    <row r="29" spans="1:6">
      <c r="A29" s="7">
        <v>41122.529513888891</v>
      </c>
      <c r="B29" s="4">
        <v>80.73</v>
      </c>
      <c r="C29" s="4">
        <v>1.462</v>
      </c>
      <c r="D29" s="4">
        <v>6.95</v>
      </c>
      <c r="E29" s="4">
        <v>3076</v>
      </c>
      <c r="F29" s="4">
        <v>3.02</v>
      </c>
    </row>
    <row r="30" spans="1:6">
      <c r="A30" s="7">
        <v>41122.529560185183</v>
      </c>
      <c r="B30" s="4">
        <v>80.010000000000005</v>
      </c>
      <c r="C30" s="4">
        <v>2.2930000000000001</v>
      </c>
      <c r="D30" s="4">
        <v>6.97</v>
      </c>
      <c r="E30" s="4">
        <v>2917</v>
      </c>
      <c r="F30" s="4">
        <v>3.02</v>
      </c>
    </row>
    <row r="31" spans="1:6">
      <c r="A31" s="7">
        <v>41122.529594907406</v>
      </c>
      <c r="B31" s="4">
        <v>76.17</v>
      </c>
      <c r="C31" s="4">
        <v>2.907</v>
      </c>
      <c r="D31" s="4">
        <v>6.78</v>
      </c>
      <c r="E31" s="4">
        <v>3041</v>
      </c>
      <c r="F31" s="4">
        <v>2.9940000000000002</v>
      </c>
    </row>
    <row r="32" spans="1:6">
      <c r="A32" s="7">
        <v>41122.529641203706</v>
      </c>
      <c r="B32" s="4">
        <v>76.13</v>
      </c>
      <c r="C32" s="4">
        <v>2.871</v>
      </c>
      <c r="D32" s="4">
        <v>6.74</v>
      </c>
      <c r="E32" s="4">
        <v>3017</v>
      </c>
      <c r="F32" s="4">
        <v>3.02</v>
      </c>
    </row>
    <row r="33" spans="1:6">
      <c r="A33" s="7">
        <v>41122.529687499999</v>
      </c>
      <c r="B33" s="4">
        <v>76</v>
      </c>
      <c r="C33" s="4">
        <v>2.8340000000000001</v>
      </c>
      <c r="D33" s="4">
        <v>6.66</v>
      </c>
      <c r="E33" s="4">
        <v>3035</v>
      </c>
      <c r="F33" s="4">
        <v>3.02</v>
      </c>
    </row>
    <row r="34" spans="1:6">
      <c r="A34" s="7">
        <v>41122.529733796298</v>
      </c>
      <c r="B34" s="4">
        <v>75.95</v>
      </c>
      <c r="C34" s="4">
        <v>2.8069999999999999</v>
      </c>
      <c r="D34" s="4">
        <v>6.59</v>
      </c>
      <c r="E34" s="4">
        <v>3038</v>
      </c>
      <c r="F34" s="4">
        <v>3.02</v>
      </c>
    </row>
    <row r="35" spans="1:6">
      <c r="A35" s="7">
        <v>41122.529780092591</v>
      </c>
      <c r="B35" s="4">
        <v>76</v>
      </c>
      <c r="C35" s="4">
        <v>2.8039999999999998</v>
      </c>
      <c r="D35" s="4">
        <v>6.57</v>
      </c>
      <c r="E35" s="4">
        <v>3040</v>
      </c>
      <c r="F35" s="4">
        <v>3.02</v>
      </c>
    </row>
    <row r="36" spans="1:6">
      <c r="A36" s="7">
        <v>41122.529826388891</v>
      </c>
      <c r="B36" s="4">
        <v>76</v>
      </c>
      <c r="C36" s="4">
        <v>2.8359999999999999</v>
      </c>
      <c r="D36" s="4">
        <v>6.51</v>
      </c>
      <c r="E36" s="4">
        <v>3044</v>
      </c>
      <c r="F36" s="4">
        <v>2.9940000000000002</v>
      </c>
    </row>
    <row r="37" spans="1:6">
      <c r="A37" s="7">
        <v>41122.529872685183</v>
      </c>
      <c r="B37" s="4">
        <v>75.84</v>
      </c>
      <c r="C37" s="4">
        <v>3.1160000000000001</v>
      </c>
      <c r="D37" s="4">
        <v>6.43</v>
      </c>
      <c r="E37" s="4">
        <v>3052</v>
      </c>
      <c r="F37" s="4">
        <v>2.9940000000000002</v>
      </c>
    </row>
    <row r="38" spans="1:6">
      <c r="A38" s="7">
        <v>41122.529918981483</v>
      </c>
      <c r="B38" s="4">
        <v>76.400000000000006</v>
      </c>
      <c r="C38" s="4">
        <v>1.4530000000000001</v>
      </c>
      <c r="D38" s="4">
        <v>6.49</v>
      </c>
      <c r="E38" s="4">
        <v>3187</v>
      </c>
      <c r="F38" s="4">
        <v>2.9940000000000002</v>
      </c>
    </row>
    <row r="39" spans="1:6">
      <c r="A39" s="15">
        <v>41122.529953703706</v>
      </c>
      <c r="B39" s="13">
        <v>82.15</v>
      </c>
      <c r="C39" s="13">
        <v>0.32</v>
      </c>
      <c r="D39" s="13">
        <v>6.74</v>
      </c>
      <c r="E39" s="13">
        <v>13.74</v>
      </c>
      <c r="F39" s="13">
        <v>3.02</v>
      </c>
    </row>
    <row r="40" spans="1:6">
      <c r="A40" s="7">
        <v>41122.53</v>
      </c>
      <c r="B40" s="4">
        <v>82.41</v>
      </c>
      <c r="C40" s="4">
        <v>0.58099999999999996</v>
      </c>
      <c r="D40" s="4">
        <v>6.83</v>
      </c>
      <c r="E40" s="4">
        <v>3101</v>
      </c>
      <c r="F40" s="4">
        <v>2.9940000000000002</v>
      </c>
    </row>
    <row r="41" spans="1:6">
      <c r="A41" s="7">
        <v>41122.530046296299</v>
      </c>
      <c r="B41" s="4">
        <v>82.59</v>
      </c>
      <c r="C41" s="4">
        <v>0.59899999999999998</v>
      </c>
      <c r="D41" s="4">
        <v>6.9</v>
      </c>
      <c r="E41" s="4">
        <v>3095</v>
      </c>
      <c r="F41" s="4">
        <v>3.02</v>
      </c>
    </row>
    <row r="42" spans="1:6">
      <c r="A42" s="7">
        <v>41122.530092592591</v>
      </c>
      <c r="B42" s="4">
        <v>82.63</v>
      </c>
      <c r="C42" s="4">
        <v>0.64</v>
      </c>
      <c r="D42" s="4">
        <v>6.95</v>
      </c>
      <c r="E42" s="4">
        <v>3092</v>
      </c>
      <c r="F42" s="4">
        <v>3.02</v>
      </c>
    </row>
    <row r="43" spans="1:6">
      <c r="A43" s="7">
        <v>41122.530138888891</v>
      </c>
      <c r="B43" s="4">
        <v>82.64</v>
      </c>
      <c r="C43" s="4">
        <v>0.67700000000000005</v>
      </c>
      <c r="D43" s="4">
        <v>6.99</v>
      </c>
      <c r="E43" s="4">
        <v>3093</v>
      </c>
      <c r="F43" s="4">
        <v>3.02</v>
      </c>
    </row>
    <row r="44" spans="1:6">
      <c r="A44" s="15">
        <v>41122.530185185184</v>
      </c>
      <c r="B44" s="13">
        <v>82.08</v>
      </c>
      <c r="C44" s="13">
        <v>0.114</v>
      </c>
      <c r="D44" s="13">
        <v>7.01</v>
      </c>
      <c r="E44" s="13">
        <v>4.7560000000000002</v>
      </c>
      <c r="F44" s="13">
        <v>3.02</v>
      </c>
    </row>
  </sheetData>
  <pageMargins left="0.7" right="0.7" top="0.75" bottom="0.75" header="0.3" footer="0.3"/>
  <drawing r:id="rId1"/>
</worksheet>
</file>

<file path=xl/worksheets/sheet57.xml><?xml version="1.0" encoding="utf-8"?>
<worksheet xmlns="http://schemas.openxmlformats.org/spreadsheetml/2006/main" xmlns:r="http://schemas.openxmlformats.org/officeDocument/2006/relationships">
  <dimension ref="A1:K56"/>
  <sheetViews>
    <sheetView zoomScale="60" zoomScaleNormal="60" workbookViewId="0">
      <selection activeCell="C1" sqref="C1:K2"/>
    </sheetView>
  </sheetViews>
  <sheetFormatPr defaultRowHeight="15"/>
  <cols>
    <col min="1" max="4" width="16.42578125" style="4" customWidth="1"/>
    <col min="5" max="5" width="11.28515625" style="4" customWidth="1"/>
    <col min="6" max="6" width="16.42578125" style="4" customWidth="1"/>
    <col min="7" max="7" width="21.5703125" style="4" customWidth="1"/>
    <col min="8" max="8" width="12.5703125" style="4" customWidth="1"/>
    <col min="9" max="9" width="12.140625" style="4" customWidth="1"/>
    <col min="10" max="10" width="16.7109375" style="4" customWidth="1"/>
    <col min="11" max="16384" width="9.140625" style="4"/>
  </cols>
  <sheetData>
    <row r="1" spans="1:11" ht="36" customHeight="1">
      <c r="A1" s="4" t="s">
        <v>101</v>
      </c>
      <c r="B1" s="4" t="s">
        <v>207</v>
      </c>
      <c r="C1" s="9" t="s">
        <v>237</v>
      </c>
      <c r="D1" s="9" t="s">
        <v>236</v>
      </c>
      <c r="E1" s="9" t="s">
        <v>228</v>
      </c>
      <c r="F1" s="9" t="s">
        <v>229</v>
      </c>
      <c r="G1" s="9" t="s">
        <v>230</v>
      </c>
      <c r="H1" s="9" t="s">
        <v>242</v>
      </c>
      <c r="I1" s="9" t="s">
        <v>243</v>
      </c>
      <c r="J1" s="9" t="s">
        <v>231</v>
      </c>
      <c r="K1" s="9" t="s">
        <v>232</v>
      </c>
    </row>
    <row r="2" spans="1:11">
      <c r="A2" s="4" t="s">
        <v>103</v>
      </c>
      <c r="B2" s="7">
        <v>41122.499374999999</v>
      </c>
      <c r="C2" s="5">
        <v>41122</v>
      </c>
      <c r="D2" s="6">
        <v>0.49937499999999996</v>
      </c>
      <c r="E2" s="4">
        <f>MAX(B8:B54,B56)-MIN(B8:B54,B56)</f>
        <v>6.9300000000000068</v>
      </c>
      <c r="F2" s="4">
        <f>MAX(C8:C54,C56)-MIN(C8:C54,C56)</f>
        <v>14.895000000000001</v>
      </c>
      <c r="G2" s="4">
        <f>MAX(E8:E54,E56)-MIN(E8:E54,E56)</f>
        <v>690.09999999999991</v>
      </c>
      <c r="H2" s="4">
        <f>MAX(B8:B54,B56)</f>
        <v>81.400000000000006</v>
      </c>
      <c r="I2" s="4">
        <f>MIN(B8:B54,B56)</f>
        <v>74.47</v>
      </c>
      <c r="J2" s="13"/>
      <c r="K2" s="4" t="s">
        <v>244</v>
      </c>
    </row>
    <row r="3" spans="1:11">
      <c r="A3" s="4" t="s">
        <v>146</v>
      </c>
      <c r="B3" s="7">
        <v>41122.499374999999</v>
      </c>
    </row>
    <row r="4" spans="1:11">
      <c r="A4" s="4" t="s">
        <v>104</v>
      </c>
      <c r="B4" s="7">
        <v>41122.499374999999</v>
      </c>
    </row>
    <row r="7" spans="1:11">
      <c r="A7" s="4" t="s">
        <v>145</v>
      </c>
      <c r="B7" s="4" t="s">
        <v>144</v>
      </c>
      <c r="C7" s="4" t="s">
        <v>143</v>
      </c>
      <c r="D7" s="4" t="s">
        <v>124</v>
      </c>
      <c r="E7" s="4" t="s">
        <v>142</v>
      </c>
      <c r="F7" s="4" t="s">
        <v>141</v>
      </c>
    </row>
    <row r="8" spans="1:11">
      <c r="A8" s="7">
        <v>41122.500254629631</v>
      </c>
      <c r="B8" s="4">
        <v>81.39</v>
      </c>
      <c r="C8" s="4">
        <v>0.315</v>
      </c>
      <c r="D8" s="4">
        <v>8.73</v>
      </c>
      <c r="E8" s="4">
        <v>850.1</v>
      </c>
      <c r="F8" s="4">
        <v>3.02</v>
      </c>
    </row>
    <row r="9" spans="1:11">
      <c r="A9" s="7">
        <v>41122.500289351854</v>
      </c>
      <c r="B9" s="4">
        <v>81.400000000000006</v>
      </c>
      <c r="C9" s="4">
        <v>0.73599999999999999</v>
      </c>
      <c r="D9" s="4">
        <v>8.74</v>
      </c>
      <c r="E9" s="4">
        <v>849.8</v>
      </c>
      <c r="F9" s="4">
        <v>3.02</v>
      </c>
    </row>
    <row r="10" spans="1:11">
      <c r="A10" s="7">
        <v>41122.500335648147</v>
      </c>
      <c r="B10" s="4">
        <v>80.510000000000005</v>
      </c>
      <c r="C10" s="4">
        <v>1.772</v>
      </c>
      <c r="D10" s="4">
        <v>8.7200000000000006</v>
      </c>
      <c r="E10" s="4">
        <v>826.8</v>
      </c>
      <c r="F10" s="4">
        <v>2.9940000000000002</v>
      </c>
    </row>
    <row r="11" spans="1:11">
      <c r="A11" s="7">
        <v>41122.500381944446</v>
      </c>
      <c r="B11" s="4">
        <v>78.150000000000006</v>
      </c>
      <c r="C11" s="4">
        <v>2.4580000000000002</v>
      </c>
      <c r="D11" s="4">
        <v>8.65</v>
      </c>
      <c r="E11" s="4">
        <v>841.7</v>
      </c>
      <c r="F11" s="4">
        <v>3.02</v>
      </c>
    </row>
    <row r="12" spans="1:11">
      <c r="A12" s="7">
        <v>41122.500428240739</v>
      </c>
      <c r="B12" s="4">
        <v>77.48</v>
      </c>
      <c r="C12" s="4">
        <v>3.589</v>
      </c>
      <c r="D12" s="4">
        <v>8.58</v>
      </c>
      <c r="E12" s="4">
        <v>845</v>
      </c>
      <c r="F12" s="4">
        <v>2.9940000000000002</v>
      </c>
    </row>
    <row r="13" spans="1:11">
      <c r="A13" s="7">
        <v>41122.500474537039</v>
      </c>
      <c r="B13" s="4">
        <v>76.989999999999995</v>
      </c>
      <c r="C13" s="4">
        <v>4.4349999999999996</v>
      </c>
      <c r="D13" s="4">
        <v>8.52</v>
      </c>
      <c r="E13" s="4">
        <v>849.4</v>
      </c>
      <c r="F13" s="4">
        <v>2.9940000000000002</v>
      </c>
    </row>
    <row r="14" spans="1:11">
      <c r="A14" s="7">
        <v>41122.500520833331</v>
      </c>
      <c r="B14" s="4">
        <v>76.540000000000006</v>
      </c>
      <c r="C14" s="4">
        <v>5.1429999999999998</v>
      </c>
      <c r="D14" s="4">
        <v>8.3800000000000008</v>
      </c>
      <c r="E14" s="4">
        <v>852.9</v>
      </c>
      <c r="F14" s="4">
        <v>2.9940000000000002</v>
      </c>
    </row>
    <row r="15" spans="1:11">
      <c r="A15" s="7">
        <v>41122.500567129631</v>
      </c>
      <c r="B15" s="4">
        <v>76.23</v>
      </c>
      <c r="C15" s="4">
        <v>6.4260000000000002</v>
      </c>
      <c r="D15" s="4">
        <v>8.2899999999999991</v>
      </c>
      <c r="E15" s="4">
        <v>853.4</v>
      </c>
      <c r="F15" s="4">
        <v>3.02</v>
      </c>
    </row>
    <row r="16" spans="1:11">
      <c r="A16" s="7">
        <v>41122.500613425924</v>
      </c>
      <c r="B16" s="4">
        <v>75.75</v>
      </c>
      <c r="C16" s="4">
        <v>7.867</v>
      </c>
      <c r="D16" s="4">
        <v>8.1999999999999993</v>
      </c>
      <c r="E16" s="4">
        <v>855.4</v>
      </c>
      <c r="F16" s="4">
        <v>2.9940000000000002</v>
      </c>
    </row>
    <row r="17" spans="1:6">
      <c r="A17" s="7">
        <v>41122.500648148147</v>
      </c>
      <c r="B17" s="4">
        <v>75.41</v>
      </c>
      <c r="C17" s="4">
        <v>9.7959999999999994</v>
      </c>
      <c r="D17" s="4">
        <v>8.09</v>
      </c>
      <c r="E17" s="4">
        <v>856.1</v>
      </c>
      <c r="F17" s="4">
        <v>3.02</v>
      </c>
    </row>
    <row r="18" spans="1:6">
      <c r="A18" s="7">
        <v>41122.500694444447</v>
      </c>
      <c r="B18" s="4">
        <v>75.040000000000006</v>
      </c>
      <c r="C18" s="4">
        <v>11.195</v>
      </c>
      <c r="D18" s="4">
        <v>7.99</v>
      </c>
      <c r="E18" s="4">
        <v>858.2</v>
      </c>
      <c r="F18" s="4">
        <v>2.9940000000000002</v>
      </c>
    </row>
    <row r="19" spans="1:6">
      <c r="A19" s="7">
        <v>41122.500740740739</v>
      </c>
      <c r="B19" s="4">
        <v>74.97</v>
      </c>
      <c r="C19" s="4">
        <v>12.712</v>
      </c>
      <c r="D19" s="4">
        <v>7.91</v>
      </c>
      <c r="E19" s="4">
        <v>860.2</v>
      </c>
      <c r="F19" s="4">
        <v>3.02</v>
      </c>
    </row>
    <row r="20" spans="1:6">
      <c r="A20" s="7">
        <v>41122.500787037039</v>
      </c>
      <c r="B20" s="4">
        <v>74.95</v>
      </c>
      <c r="C20" s="4">
        <v>14.795999999999999</v>
      </c>
      <c r="D20" s="4">
        <v>7.89</v>
      </c>
      <c r="E20" s="4">
        <v>861</v>
      </c>
      <c r="F20" s="4">
        <v>3.02</v>
      </c>
    </row>
    <row r="21" spans="1:6">
      <c r="A21" s="7">
        <v>41122.500833333332</v>
      </c>
      <c r="B21" s="4">
        <v>74.58</v>
      </c>
      <c r="C21" s="4">
        <v>15.03</v>
      </c>
      <c r="D21" s="4">
        <v>7.81</v>
      </c>
      <c r="E21" s="4">
        <v>451.7</v>
      </c>
      <c r="F21" s="4">
        <v>3.02</v>
      </c>
    </row>
    <row r="22" spans="1:6">
      <c r="A22" s="7">
        <v>41122.500879629632</v>
      </c>
      <c r="B22" s="4">
        <v>74.47</v>
      </c>
      <c r="C22" s="4">
        <v>15.045</v>
      </c>
      <c r="D22" s="4">
        <v>7.79</v>
      </c>
      <c r="E22" s="4">
        <v>346</v>
      </c>
      <c r="F22" s="4">
        <v>3.02</v>
      </c>
    </row>
    <row r="23" spans="1:6">
      <c r="A23" s="7">
        <v>41122.500925925924</v>
      </c>
      <c r="B23" s="4">
        <v>74.489999999999995</v>
      </c>
      <c r="C23" s="4">
        <v>15.073</v>
      </c>
      <c r="D23" s="4">
        <v>7.78</v>
      </c>
      <c r="E23" s="4">
        <v>326.5</v>
      </c>
      <c r="F23" s="4">
        <v>2.9940000000000002</v>
      </c>
    </row>
    <row r="24" spans="1:6">
      <c r="A24" s="7">
        <v>41122.500960648147</v>
      </c>
      <c r="B24" s="4">
        <v>74.5</v>
      </c>
      <c r="C24" s="4">
        <v>15.096</v>
      </c>
      <c r="D24" s="4">
        <v>7.79</v>
      </c>
      <c r="E24" s="4">
        <v>307.2</v>
      </c>
      <c r="F24" s="4">
        <v>2.9940000000000002</v>
      </c>
    </row>
    <row r="25" spans="1:6">
      <c r="A25" s="7">
        <v>41122.501006944447</v>
      </c>
      <c r="B25" s="4">
        <v>74.53</v>
      </c>
      <c r="C25" s="4">
        <v>15.116</v>
      </c>
      <c r="D25" s="4">
        <v>7.79</v>
      </c>
      <c r="E25" s="4">
        <v>294.7</v>
      </c>
      <c r="F25" s="4">
        <v>3.02</v>
      </c>
    </row>
    <row r="26" spans="1:6">
      <c r="A26" s="7">
        <v>41122.50105324074</v>
      </c>
      <c r="B26" s="4">
        <v>74.540000000000006</v>
      </c>
      <c r="C26" s="4">
        <v>15.132999999999999</v>
      </c>
      <c r="D26" s="4">
        <v>7.8</v>
      </c>
      <c r="E26" s="4">
        <v>290.8</v>
      </c>
      <c r="F26" s="4">
        <v>2.9940000000000002</v>
      </c>
    </row>
    <row r="27" spans="1:6">
      <c r="A27" s="7">
        <v>41122.501099537039</v>
      </c>
      <c r="B27" s="4">
        <v>74.56</v>
      </c>
      <c r="C27" s="4">
        <v>15.147</v>
      </c>
      <c r="D27" s="4">
        <v>7.8</v>
      </c>
      <c r="E27" s="4">
        <v>284.2</v>
      </c>
      <c r="F27" s="4">
        <v>2.9940000000000002</v>
      </c>
    </row>
    <row r="28" spans="1:6">
      <c r="A28" s="7">
        <v>41122.501145833332</v>
      </c>
      <c r="B28" s="4">
        <v>74.569999999999993</v>
      </c>
      <c r="C28" s="4">
        <v>15.144</v>
      </c>
      <c r="D28" s="4">
        <v>7.8</v>
      </c>
      <c r="E28" s="4">
        <v>278.89999999999998</v>
      </c>
      <c r="F28" s="4">
        <v>3.02</v>
      </c>
    </row>
    <row r="29" spans="1:6">
      <c r="A29" s="7">
        <v>41122.501192129632</v>
      </c>
      <c r="B29" s="4">
        <v>74.58</v>
      </c>
      <c r="C29" s="4">
        <v>15.154999999999999</v>
      </c>
      <c r="D29" s="4">
        <v>7.79</v>
      </c>
      <c r="E29" s="4">
        <v>275.5</v>
      </c>
      <c r="F29" s="4">
        <v>3.02</v>
      </c>
    </row>
    <row r="30" spans="1:6">
      <c r="A30" s="7">
        <v>41122.501238425924</v>
      </c>
      <c r="B30" s="4">
        <v>74.59</v>
      </c>
      <c r="C30" s="4">
        <v>15.182</v>
      </c>
      <c r="D30" s="4">
        <v>7.79</v>
      </c>
      <c r="E30" s="4">
        <v>273.60000000000002</v>
      </c>
      <c r="F30" s="4">
        <v>2.9940000000000002</v>
      </c>
    </row>
    <row r="31" spans="1:6">
      <c r="A31" s="7">
        <v>41122.501284722224</v>
      </c>
      <c r="B31" s="4">
        <v>74.59</v>
      </c>
      <c r="C31" s="4">
        <v>15.175000000000001</v>
      </c>
      <c r="D31" s="4">
        <v>7.78</v>
      </c>
      <c r="E31" s="4">
        <v>273.60000000000002</v>
      </c>
      <c r="F31" s="4">
        <v>3.02</v>
      </c>
    </row>
    <row r="32" spans="1:6">
      <c r="A32" s="7">
        <v>41122.501319444447</v>
      </c>
      <c r="B32" s="4">
        <v>74.599999999999994</v>
      </c>
      <c r="C32" s="4">
        <v>15.183999999999999</v>
      </c>
      <c r="D32" s="4">
        <v>7.78</v>
      </c>
      <c r="E32" s="4">
        <v>273.8</v>
      </c>
      <c r="F32" s="4">
        <v>2.9940000000000002</v>
      </c>
    </row>
    <row r="33" spans="1:6">
      <c r="A33" s="7">
        <v>41122.50136574074</v>
      </c>
      <c r="B33" s="4">
        <v>74.61</v>
      </c>
      <c r="C33" s="4">
        <v>15.192</v>
      </c>
      <c r="D33" s="4">
        <v>7.78</v>
      </c>
      <c r="E33" s="4">
        <v>274.39999999999998</v>
      </c>
      <c r="F33" s="4">
        <v>3.02</v>
      </c>
    </row>
    <row r="34" spans="1:6">
      <c r="A34" s="7">
        <v>41122.50141203704</v>
      </c>
      <c r="B34" s="4">
        <v>74.599999999999994</v>
      </c>
      <c r="C34" s="4">
        <v>15.182</v>
      </c>
      <c r="D34" s="4">
        <v>7.77</v>
      </c>
      <c r="E34" s="4">
        <v>275.3</v>
      </c>
      <c r="F34" s="4">
        <v>2.9940000000000002</v>
      </c>
    </row>
    <row r="35" spans="1:6">
      <c r="A35" s="7">
        <v>41122.501458333332</v>
      </c>
      <c r="B35" s="4">
        <v>74.599999999999994</v>
      </c>
      <c r="C35" s="4">
        <v>15.188000000000001</v>
      </c>
      <c r="D35" s="4">
        <v>7.77</v>
      </c>
      <c r="E35" s="4">
        <v>277</v>
      </c>
      <c r="F35" s="4">
        <v>3.02</v>
      </c>
    </row>
    <row r="36" spans="1:6">
      <c r="A36" s="7">
        <v>41122.501504629632</v>
      </c>
      <c r="B36" s="4">
        <v>74.61</v>
      </c>
      <c r="C36" s="4">
        <v>15.194000000000001</v>
      </c>
      <c r="D36" s="4">
        <v>7.77</v>
      </c>
      <c r="E36" s="4">
        <v>242.8</v>
      </c>
      <c r="F36" s="4">
        <v>3.02</v>
      </c>
    </row>
    <row r="37" spans="1:6">
      <c r="A37" s="7">
        <v>41122.501550925925</v>
      </c>
      <c r="B37" s="4">
        <v>74.61</v>
      </c>
      <c r="C37" s="4">
        <v>15.2</v>
      </c>
      <c r="D37" s="4">
        <v>7.78</v>
      </c>
      <c r="E37" s="4">
        <v>246.2</v>
      </c>
      <c r="F37" s="4">
        <v>2.9940000000000002</v>
      </c>
    </row>
    <row r="38" spans="1:6">
      <c r="A38" s="7">
        <v>41122.501597222225</v>
      </c>
      <c r="B38" s="4">
        <v>74.62</v>
      </c>
      <c r="C38" s="4">
        <v>15.188000000000001</v>
      </c>
      <c r="D38" s="4">
        <v>7.78</v>
      </c>
      <c r="E38" s="4">
        <v>251.7</v>
      </c>
      <c r="F38" s="4">
        <v>2.9940000000000002</v>
      </c>
    </row>
    <row r="39" spans="1:6">
      <c r="A39" s="7">
        <v>41122.501643518517</v>
      </c>
      <c r="B39" s="4">
        <v>74.61</v>
      </c>
      <c r="C39" s="4">
        <v>15.21</v>
      </c>
      <c r="D39" s="4">
        <v>7.78</v>
      </c>
      <c r="E39" s="4">
        <v>442.7</v>
      </c>
      <c r="F39" s="4">
        <v>2.9940000000000002</v>
      </c>
    </row>
    <row r="40" spans="1:6">
      <c r="A40" s="7">
        <v>41122.50167824074</v>
      </c>
      <c r="B40" s="4">
        <v>74.599999999999994</v>
      </c>
      <c r="C40" s="4">
        <v>14.798</v>
      </c>
      <c r="D40" s="4">
        <v>7.52</v>
      </c>
      <c r="E40" s="4">
        <v>932.9</v>
      </c>
      <c r="F40" s="4">
        <v>3.02</v>
      </c>
    </row>
    <row r="41" spans="1:6">
      <c r="A41" s="7">
        <v>41122.50172453704</v>
      </c>
      <c r="B41" s="4">
        <v>74.680000000000007</v>
      </c>
      <c r="C41" s="4">
        <v>15.02</v>
      </c>
      <c r="D41" s="4">
        <v>7.57</v>
      </c>
      <c r="E41" s="4">
        <v>864.3</v>
      </c>
      <c r="F41" s="4">
        <v>3.02</v>
      </c>
    </row>
    <row r="42" spans="1:6">
      <c r="A42" s="7">
        <v>41122.501770833333</v>
      </c>
      <c r="B42" s="4">
        <v>74.709999999999994</v>
      </c>
      <c r="C42" s="4">
        <v>13.661</v>
      </c>
      <c r="D42" s="4">
        <v>7.63</v>
      </c>
      <c r="E42" s="4">
        <v>862.1</v>
      </c>
      <c r="F42" s="4">
        <v>3.02</v>
      </c>
    </row>
    <row r="43" spans="1:6">
      <c r="A43" s="7">
        <v>41122.501817129632</v>
      </c>
      <c r="B43" s="4">
        <v>74.790000000000006</v>
      </c>
      <c r="C43" s="4">
        <v>13.000999999999999</v>
      </c>
      <c r="D43" s="4">
        <v>7.66</v>
      </c>
      <c r="E43" s="4">
        <v>862.1</v>
      </c>
      <c r="F43" s="4">
        <v>3.02</v>
      </c>
    </row>
    <row r="44" spans="1:6">
      <c r="A44" s="7">
        <v>41122.501863425925</v>
      </c>
      <c r="B44" s="4">
        <v>74.819999999999993</v>
      </c>
      <c r="C44" s="4">
        <v>11.475</v>
      </c>
      <c r="D44" s="4">
        <v>7.68</v>
      </c>
      <c r="E44" s="4">
        <v>860.9</v>
      </c>
      <c r="F44" s="4">
        <v>2.9940000000000002</v>
      </c>
    </row>
    <row r="45" spans="1:6">
      <c r="A45" s="7">
        <v>41122.501909722225</v>
      </c>
      <c r="B45" s="4">
        <v>74.83</v>
      </c>
      <c r="C45" s="4">
        <v>11.114000000000001</v>
      </c>
      <c r="D45" s="4">
        <v>7.7</v>
      </c>
      <c r="E45" s="4">
        <v>861</v>
      </c>
      <c r="F45" s="4">
        <v>2.9940000000000002</v>
      </c>
    </row>
    <row r="46" spans="1:6">
      <c r="A46" s="7">
        <v>41122.501956018517</v>
      </c>
      <c r="B46" s="4">
        <v>74.86</v>
      </c>
      <c r="C46" s="4">
        <v>10.435</v>
      </c>
      <c r="D46" s="4">
        <v>7.72</v>
      </c>
      <c r="E46" s="4">
        <v>860.1</v>
      </c>
      <c r="F46" s="4">
        <v>2.9940000000000002</v>
      </c>
    </row>
    <row r="47" spans="1:6">
      <c r="A47" s="7">
        <v>41122.50199074074</v>
      </c>
      <c r="B47" s="4">
        <v>74.91</v>
      </c>
      <c r="C47" s="4">
        <v>8.7739999999999991</v>
      </c>
      <c r="D47" s="4">
        <v>7.74</v>
      </c>
      <c r="E47" s="4">
        <v>860.3</v>
      </c>
      <c r="F47" s="4">
        <v>3.02</v>
      </c>
    </row>
    <row r="48" spans="1:6">
      <c r="A48" s="7">
        <v>41122.50203703704</v>
      </c>
      <c r="B48" s="4">
        <v>75.13</v>
      </c>
      <c r="C48" s="4">
        <v>7.2789999999999999</v>
      </c>
      <c r="D48" s="4">
        <v>7.78</v>
      </c>
      <c r="E48" s="4">
        <v>862</v>
      </c>
      <c r="F48" s="4">
        <v>3.02</v>
      </c>
    </row>
    <row r="49" spans="1:6">
      <c r="A49" s="7">
        <v>41122.502083333333</v>
      </c>
      <c r="B49" s="4">
        <v>75.760000000000005</v>
      </c>
      <c r="C49" s="4">
        <v>7.2149999999999999</v>
      </c>
      <c r="D49" s="4">
        <v>7.82</v>
      </c>
      <c r="E49" s="4">
        <v>857.3</v>
      </c>
      <c r="F49" s="4">
        <v>3.02</v>
      </c>
    </row>
    <row r="50" spans="1:6">
      <c r="A50" s="7">
        <v>41122.502129629633</v>
      </c>
      <c r="B50" s="4">
        <v>76</v>
      </c>
      <c r="C50" s="4">
        <v>5.28</v>
      </c>
      <c r="D50" s="4">
        <v>7.94</v>
      </c>
      <c r="E50" s="4">
        <v>855.5</v>
      </c>
      <c r="F50" s="4">
        <v>3.02</v>
      </c>
    </row>
    <row r="51" spans="1:6">
      <c r="A51" s="7">
        <v>41122.502175925925</v>
      </c>
      <c r="B51" s="4">
        <v>76.45</v>
      </c>
      <c r="C51" s="4">
        <v>5.2080000000000002</v>
      </c>
      <c r="D51" s="4">
        <v>8.06</v>
      </c>
      <c r="E51" s="4">
        <v>851.9</v>
      </c>
      <c r="F51" s="4">
        <v>3.02</v>
      </c>
    </row>
    <row r="52" spans="1:6">
      <c r="A52" s="7">
        <v>41122.502222222225</v>
      </c>
      <c r="B52" s="4">
        <v>76.94</v>
      </c>
      <c r="C52" s="4">
        <v>3.415</v>
      </c>
      <c r="D52" s="4">
        <v>8.26</v>
      </c>
      <c r="E52" s="4">
        <v>848.1</v>
      </c>
      <c r="F52" s="4">
        <v>2.9940000000000002</v>
      </c>
    </row>
    <row r="53" spans="1:6">
      <c r="A53" s="7">
        <v>41122.502268518518</v>
      </c>
      <c r="B53" s="4">
        <v>77.12</v>
      </c>
      <c r="C53" s="4">
        <v>2.9860000000000002</v>
      </c>
      <c r="D53" s="4">
        <v>8.36</v>
      </c>
      <c r="E53" s="4">
        <v>847.4</v>
      </c>
      <c r="F53" s="4">
        <v>3.02</v>
      </c>
    </row>
    <row r="54" spans="1:6">
      <c r="A54" s="7">
        <v>41122.502314814818</v>
      </c>
      <c r="B54" s="4">
        <v>78.959999999999994</v>
      </c>
      <c r="C54" s="4">
        <v>0.622</v>
      </c>
      <c r="D54" s="4">
        <v>8.56</v>
      </c>
      <c r="E54" s="4">
        <v>352.4</v>
      </c>
      <c r="F54" s="4">
        <v>2.9940000000000002</v>
      </c>
    </row>
    <row r="55" spans="1:6">
      <c r="A55" s="15">
        <v>41122.502349537041</v>
      </c>
      <c r="B55" s="13">
        <v>80.709999999999994</v>
      </c>
      <c r="C55" s="13">
        <v>0.11600000000000001</v>
      </c>
      <c r="D55" s="13">
        <v>8.7200000000000006</v>
      </c>
      <c r="E55" s="13">
        <v>2.3570000000000002</v>
      </c>
      <c r="F55" s="13">
        <v>3.02</v>
      </c>
    </row>
    <row r="56" spans="1:6">
      <c r="A56" s="7">
        <v>41122.502395833333</v>
      </c>
      <c r="B56" s="4">
        <v>81.08</v>
      </c>
      <c r="C56" s="4">
        <v>0.47199999999999998</v>
      </c>
      <c r="D56" s="4">
        <v>8.7899999999999991</v>
      </c>
      <c r="E56" s="4">
        <v>852.8</v>
      </c>
      <c r="F56" s="4">
        <v>2.9940000000000002</v>
      </c>
    </row>
  </sheetData>
  <pageMargins left="0.7" right="0.7" top="0.75" bottom="0.75" header="0.3" footer="0.3"/>
  <drawing r:id="rId1"/>
</worksheet>
</file>

<file path=xl/worksheets/sheet58.xml><?xml version="1.0" encoding="utf-8"?>
<worksheet xmlns="http://schemas.openxmlformats.org/spreadsheetml/2006/main" xmlns:r="http://schemas.openxmlformats.org/officeDocument/2006/relationships">
  <dimension ref="A1:K75"/>
  <sheetViews>
    <sheetView zoomScale="60" zoomScaleNormal="60" workbookViewId="0">
      <selection activeCell="C1" sqref="C1:K2"/>
    </sheetView>
  </sheetViews>
  <sheetFormatPr defaultRowHeight="15"/>
  <cols>
    <col min="1" max="4" width="15.28515625" style="4" customWidth="1"/>
    <col min="5" max="5" width="12.5703125" style="4" customWidth="1"/>
    <col min="6" max="6" width="15.28515625" style="4" customWidth="1"/>
    <col min="7" max="7" width="20.140625" style="4" customWidth="1"/>
    <col min="8" max="8" width="13.42578125" style="4" customWidth="1"/>
    <col min="9" max="9" width="12.28515625" style="4" customWidth="1"/>
    <col min="10" max="10" width="19" style="4" customWidth="1"/>
    <col min="11" max="16384" width="9.140625" style="4"/>
  </cols>
  <sheetData>
    <row r="1" spans="1:11" ht="40.5" customHeight="1">
      <c r="A1" s="4" t="s">
        <v>101</v>
      </c>
      <c r="B1" s="4" t="s">
        <v>208</v>
      </c>
      <c r="C1" s="9" t="s">
        <v>237</v>
      </c>
      <c r="D1" s="9" t="s">
        <v>236</v>
      </c>
      <c r="E1" s="9" t="s">
        <v>228</v>
      </c>
      <c r="F1" s="9" t="s">
        <v>229</v>
      </c>
      <c r="G1" s="9" t="s">
        <v>230</v>
      </c>
      <c r="H1" s="9" t="s">
        <v>242</v>
      </c>
      <c r="I1" s="9" t="s">
        <v>243</v>
      </c>
      <c r="J1" s="9" t="s">
        <v>231</v>
      </c>
      <c r="K1" s="9" t="s">
        <v>232</v>
      </c>
    </row>
    <row r="2" spans="1:11">
      <c r="A2" s="4" t="s">
        <v>103</v>
      </c>
      <c r="B2" s="7">
        <v>41122.495173611111</v>
      </c>
      <c r="C2" s="5">
        <v>41122</v>
      </c>
      <c r="D2" s="6">
        <v>0.49517361111111113</v>
      </c>
      <c r="E2" s="4">
        <f>MAX(B8:B75)-MIN(B8:B75)</f>
        <v>6.0799999999999983</v>
      </c>
      <c r="F2" s="4">
        <f>MAX(C8:C75)-MIN(C8:C75)</f>
        <v>7.28</v>
      </c>
      <c r="G2" s="4">
        <f>MAX(E8:E75)-MIN(E8:E75)</f>
        <v>217.70000000000005</v>
      </c>
      <c r="H2" s="4">
        <f>MAX(B8:B75)</f>
        <v>81.89</v>
      </c>
      <c r="I2" s="4">
        <f>MIN(B8:B75)</f>
        <v>75.81</v>
      </c>
      <c r="J2" s="13"/>
      <c r="K2" s="4" t="s">
        <v>245</v>
      </c>
    </row>
    <row r="3" spans="1:11">
      <c r="A3" s="4" t="s">
        <v>146</v>
      </c>
      <c r="B3" s="7">
        <v>41122.495173611111</v>
      </c>
      <c r="K3" s="4" t="s">
        <v>318</v>
      </c>
    </row>
    <row r="4" spans="1:11">
      <c r="A4" s="4" t="s">
        <v>104</v>
      </c>
      <c r="B4" s="7">
        <v>41122.495173611111</v>
      </c>
    </row>
    <row r="7" spans="1:11">
      <c r="A7" s="4" t="s">
        <v>145</v>
      </c>
      <c r="B7" s="4" t="s">
        <v>144</v>
      </c>
      <c r="C7" s="4" t="s">
        <v>143</v>
      </c>
      <c r="D7" s="4" t="s">
        <v>124</v>
      </c>
      <c r="E7" s="4" t="s">
        <v>142</v>
      </c>
      <c r="F7" s="4" t="s">
        <v>141</v>
      </c>
    </row>
    <row r="8" spans="1:11">
      <c r="A8" s="7">
        <v>41122.495428240742</v>
      </c>
      <c r="B8" s="4">
        <v>77.73</v>
      </c>
      <c r="C8" s="4">
        <v>0.17699999999999999</v>
      </c>
      <c r="D8" s="4">
        <v>8.7200000000000006</v>
      </c>
      <c r="E8" s="4">
        <v>880.7</v>
      </c>
      <c r="F8" s="4">
        <v>3.02</v>
      </c>
    </row>
    <row r="9" spans="1:11">
      <c r="A9" s="7">
        <v>41122.495474537034</v>
      </c>
      <c r="B9" s="4">
        <v>81.38</v>
      </c>
      <c r="C9" s="4">
        <v>0.20499999999999999</v>
      </c>
      <c r="D9" s="4">
        <v>8.73</v>
      </c>
      <c r="E9" s="4">
        <v>850.1</v>
      </c>
      <c r="F9" s="4">
        <v>3.02</v>
      </c>
    </row>
    <row r="10" spans="1:11">
      <c r="A10" s="7">
        <v>41122.495520833334</v>
      </c>
      <c r="B10" s="4">
        <v>81.540000000000006</v>
      </c>
      <c r="C10" s="4">
        <v>0.34799999999999998</v>
      </c>
      <c r="D10" s="4">
        <v>8.74</v>
      </c>
      <c r="E10" s="4">
        <v>848.3</v>
      </c>
      <c r="F10" s="4">
        <v>2.9940000000000002</v>
      </c>
    </row>
    <row r="11" spans="1:11">
      <c r="A11" s="7">
        <v>41122.495567129627</v>
      </c>
      <c r="B11" s="4">
        <v>81.540000000000006</v>
      </c>
      <c r="C11" s="4">
        <v>0.314</v>
      </c>
      <c r="D11" s="4">
        <v>8.75</v>
      </c>
      <c r="E11" s="4">
        <v>848.8</v>
      </c>
      <c r="F11" s="4">
        <v>2.9940000000000002</v>
      </c>
    </row>
    <row r="12" spans="1:11">
      <c r="A12" s="7">
        <v>41122.495613425926</v>
      </c>
      <c r="B12" s="4">
        <v>81.56</v>
      </c>
      <c r="C12" s="4">
        <v>0.313</v>
      </c>
      <c r="D12" s="4">
        <v>8.74</v>
      </c>
      <c r="E12" s="4">
        <v>848.4</v>
      </c>
      <c r="F12" s="4">
        <v>3.02</v>
      </c>
    </row>
    <row r="13" spans="1:11">
      <c r="A13" s="7">
        <v>41122.495648148149</v>
      </c>
      <c r="B13" s="4">
        <v>81.540000000000006</v>
      </c>
      <c r="C13" s="4">
        <v>0.29499999999999998</v>
      </c>
      <c r="D13" s="4">
        <v>8.74</v>
      </c>
      <c r="E13" s="4">
        <v>848.8</v>
      </c>
      <c r="F13" s="4">
        <v>3.02</v>
      </c>
    </row>
    <row r="14" spans="1:11">
      <c r="A14" s="7">
        <v>41122.495694444442</v>
      </c>
      <c r="B14" s="4">
        <v>81.33</v>
      </c>
      <c r="C14" s="4">
        <v>1.296</v>
      </c>
      <c r="D14" s="4">
        <v>8.7100000000000009</v>
      </c>
      <c r="E14" s="4">
        <v>840.3</v>
      </c>
      <c r="F14" s="4">
        <v>2.9940000000000002</v>
      </c>
    </row>
    <row r="15" spans="1:11">
      <c r="A15" s="7">
        <v>41122.495740740742</v>
      </c>
      <c r="B15" s="4">
        <v>79.38</v>
      </c>
      <c r="C15" s="4">
        <v>2.6150000000000002</v>
      </c>
      <c r="D15" s="4">
        <v>8.64</v>
      </c>
      <c r="E15" s="4">
        <v>836</v>
      </c>
      <c r="F15" s="4">
        <v>3.02</v>
      </c>
    </row>
    <row r="16" spans="1:11">
      <c r="A16" s="7">
        <v>41122.495787037034</v>
      </c>
      <c r="B16" s="4">
        <v>78.69</v>
      </c>
      <c r="C16" s="4">
        <v>2.4609999999999999</v>
      </c>
      <c r="D16" s="4">
        <v>8.58</v>
      </c>
      <c r="E16" s="4">
        <v>840.9</v>
      </c>
      <c r="F16" s="4">
        <v>3.02</v>
      </c>
    </row>
    <row r="17" spans="1:6">
      <c r="A17" s="7">
        <v>41122.495833333334</v>
      </c>
      <c r="B17" s="4">
        <v>78.180000000000007</v>
      </c>
      <c r="C17" s="4">
        <v>3.3159999999999998</v>
      </c>
      <c r="D17" s="4">
        <v>8.52</v>
      </c>
      <c r="E17" s="4">
        <v>839.8</v>
      </c>
      <c r="F17" s="4">
        <v>3.02</v>
      </c>
    </row>
    <row r="18" spans="1:6">
      <c r="A18" s="7">
        <v>41122.495879629627</v>
      </c>
      <c r="B18" s="4">
        <v>77.19</v>
      </c>
      <c r="C18" s="4">
        <v>4.4279999999999999</v>
      </c>
      <c r="D18" s="4">
        <v>8.43</v>
      </c>
      <c r="E18" s="4">
        <v>848.4</v>
      </c>
      <c r="F18" s="4">
        <v>2.9940000000000002</v>
      </c>
    </row>
    <row r="19" spans="1:6">
      <c r="A19" s="7">
        <v>41122.495925925927</v>
      </c>
      <c r="B19" s="4">
        <v>76.540000000000006</v>
      </c>
      <c r="C19" s="4">
        <v>5.5640000000000001</v>
      </c>
      <c r="D19" s="4">
        <v>8.23</v>
      </c>
      <c r="E19" s="4">
        <v>853</v>
      </c>
      <c r="F19" s="4">
        <v>3.02</v>
      </c>
    </row>
    <row r="20" spans="1:6">
      <c r="A20" s="7">
        <v>41122.495972222219</v>
      </c>
      <c r="B20" s="4">
        <v>76.25</v>
      </c>
      <c r="C20" s="4">
        <v>6.5110000000000001</v>
      </c>
      <c r="D20" s="4">
        <v>8.11</v>
      </c>
      <c r="E20" s="4">
        <v>854.3</v>
      </c>
      <c r="F20" s="4">
        <v>3.02</v>
      </c>
    </row>
    <row r="21" spans="1:6">
      <c r="A21" s="7">
        <v>41122.496006944442</v>
      </c>
      <c r="B21" s="4">
        <v>76.23</v>
      </c>
      <c r="C21" s="4">
        <v>6.5019999999999998</v>
      </c>
      <c r="D21" s="4">
        <v>8.06</v>
      </c>
      <c r="E21" s="4">
        <v>854.5</v>
      </c>
      <c r="F21" s="4">
        <v>2.9940000000000002</v>
      </c>
    </row>
    <row r="22" spans="1:6">
      <c r="A22" s="7">
        <v>41122.496053240742</v>
      </c>
      <c r="B22" s="4">
        <v>76.17</v>
      </c>
      <c r="C22" s="4">
        <v>6.5759999999999996</v>
      </c>
      <c r="D22" s="4">
        <v>7.94</v>
      </c>
      <c r="E22" s="4">
        <v>854.8</v>
      </c>
      <c r="F22" s="4">
        <v>2.9940000000000002</v>
      </c>
    </row>
    <row r="23" spans="1:6">
      <c r="A23" s="7">
        <v>41122.496099537035</v>
      </c>
      <c r="B23" s="4">
        <v>76.09</v>
      </c>
      <c r="C23" s="4">
        <v>6.681</v>
      </c>
      <c r="D23" s="4">
        <v>7.79</v>
      </c>
      <c r="E23" s="4">
        <v>851.3</v>
      </c>
      <c r="F23" s="4">
        <v>2.9940000000000002</v>
      </c>
    </row>
    <row r="24" spans="1:6">
      <c r="A24" s="7">
        <v>41122.496145833335</v>
      </c>
      <c r="B24" s="4">
        <v>76.02</v>
      </c>
      <c r="C24" s="4">
        <v>6.68</v>
      </c>
      <c r="D24" s="4">
        <v>7.73</v>
      </c>
      <c r="E24" s="4">
        <v>855</v>
      </c>
      <c r="F24" s="4">
        <v>2.9940000000000002</v>
      </c>
    </row>
    <row r="25" spans="1:6">
      <c r="A25" s="7">
        <v>41122.496192129627</v>
      </c>
      <c r="B25" s="4">
        <v>76.02</v>
      </c>
      <c r="C25" s="4">
        <v>6.694</v>
      </c>
      <c r="D25" s="4">
        <v>7.68</v>
      </c>
      <c r="E25" s="4">
        <v>856.8</v>
      </c>
      <c r="F25" s="4">
        <v>3.02</v>
      </c>
    </row>
    <row r="26" spans="1:6">
      <c r="A26" s="7">
        <v>41122.496238425927</v>
      </c>
      <c r="B26" s="4">
        <v>76.06</v>
      </c>
      <c r="C26" s="4">
        <v>6.7210000000000001</v>
      </c>
      <c r="D26" s="4">
        <v>7.63</v>
      </c>
      <c r="E26" s="4">
        <v>857.2</v>
      </c>
      <c r="F26" s="4">
        <v>3.02</v>
      </c>
    </row>
    <row r="27" spans="1:6">
      <c r="A27" s="7">
        <v>41122.49628472222</v>
      </c>
      <c r="B27" s="4">
        <v>76.06</v>
      </c>
      <c r="C27" s="4">
        <v>6.7110000000000003</v>
      </c>
      <c r="D27" s="4">
        <v>7.58</v>
      </c>
      <c r="E27" s="4">
        <v>852.1</v>
      </c>
      <c r="F27" s="4">
        <v>3.02</v>
      </c>
    </row>
    <row r="28" spans="1:6">
      <c r="A28" s="7">
        <v>41122.496319444443</v>
      </c>
      <c r="B28" s="4">
        <v>76.03</v>
      </c>
      <c r="C28" s="4">
        <v>6.8</v>
      </c>
      <c r="D28" s="4">
        <v>7.58</v>
      </c>
      <c r="E28" s="4">
        <v>847.1</v>
      </c>
      <c r="F28" s="4">
        <v>2.9940000000000002</v>
      </c>
    </row>
    <row r="29" spans="1:6">
      <c r="A29" s="7">
        <v>41122.496365740742</v>
      </c>
      <c r="B29" s="4">
        <v>75.959999999999994</v>
      </c>
      <c r="C29" s="4">
        <v>6.87</v>
      </c>
      <c r="D29" s="4">
        <v>7.58</v>
      </c>
      <c r="E29" s="4">
        <v>825.5</v>
      </c>
      <c r="F29" s="4">
        <v>3.02</v>
      </c>
    </row>
    <row r="30" spans="1:6">
      <c r="A30" s="7">
        <v>41122.496412037035</v>
      </c>
      <c r="B30" s="4">
        <v>75.959999999999994</v>
      </c>
      <c r="C30" s="4">
        <v>6.8730000000000002</v>
      </c>
      <c r="D30" s="4">
        <v>7.56</v>
      </c>
      <c r="E30" s="4">
        <v>826.8</v>
      </c>
      <c r="F30" s="4">
        <v>2.9940000000000002</v>
      </c>
    </row>
    <row r="31" spans="1:6">
      <c r="A31" s="7">
        <v>41122.496458333335</v>
      </c>
      <c r="B31" s="4">
        <v>75.959999999999994</v>
      </c>
      <c r="C31" s="4">
        <v>6.891</v>
      </c>
      <c r="D31" s="4">
        <v>7.54</v>
      </c>
      <c r="E31" s="4">
        <v>826.4</v>
      </c>
      <c r="F31" s="4">
        <v>3.02</v>
      </c>
    </row>
    <row r="32" spans="1:6">
      <c r="A32" s="7">
        <v>41122.496504629627</v>
      </c>
      <c r="B32" s="4">
        <v>75.97</v>
      </c>
      <c r="C32" s="4">
        <v>6.907</v>
      </c>
      <c r="D32" s="4">
        <v>7.53</v>
      </c>
      <c r="E32" s="4">
        <v>824.1</v>
      </c>
      <c r="F32" s="4">
        <v>2.9940000000000002</v>
      </c>
    </row>
    <row r="33" spans="1:6">
      <c r="A33" s="7">
        <v>41122.496550925927</v>
      </c>
      <c r="B33" s="4">
        <v>75.989999999999995</v>
      </c>
      <c r="C33" s="4">
        <v>6.92</v>
      </c>
      <c r="D33" s="4">
        <v>7.52</v>
      </c>
      <c r="E33" s="4">
        <v>818.9</v>
      </c>
      <c r="F33" s="4">
        <v>3.02</v>
      </c>
    </row>
    <row r="34" spans="1:6">
      <c r="A34" s="7">
        <v>41122.49659722222</v>
      </c>
      <c r="B34" s="4">
        <v>76</v>
      </c>
      <c r="C34" s="4">
        <v>6.931</v>
      </c>
      <c r="D34" s="4">
        <v>7.52</v>
      </c>
      <c r="E34" s="4">
        <v>813.8</v>
      </c>
      <c r="F34" s="4">
        <v>2.9940000000000002</v>
      </c>
    </row>
    <row r="35" spans="1:6">
      <c r="A35" s="7">
        <v>41122.49664351852</v>
      </c>
      <c r="B35" s="4">
        <v>76.010000000000005</v>
      </c>
      <c r="C35" s="4">
        <v>6.9580000000000002</v>
      </c>
      <c r="D35" s="4">
        <v>7.51</v>
      </c>
      <c r="E35" s="4">
        <v>808.3</v>
      </c>
      <c r="F35" s="4">
        <v>2.9940000000000002</v>
      </c>
    </row>
    <row r="36" spans="1:6">
      <c r="A36" s="7">
        <v>41122.496678240743</v>
      </c>
      <c r="B36" s="4">
        <v>76</v>
      </c>
      <c r="C36" s="4">
        <v>6.9669999999999996</v>
      </c>
      <c r="D36" s="4">
        <v>7.5</v>
      </c>
      <c r="E36" s="4">
        <v>791.5</v>
      </c>
      <c r="F36" s="4">
        <v>2.9940000000000002</v>
      </c>
    </row>
    <row r="37" spans="1:6">
      <c r="A37" s="7">
        <v>41122.496724537035</v>
      </c>
      <c r="B37" s="4">
        <v>76</v>
      </c>
      <c r="C37" s="4">
        <v>7.024</v>
      </c>
      <c r="D37" s="4">
        <v>7.49</v>
      </c>
      <c r="E37" s="4">
        <v>766.9</v>
      </c>
      <c r="F37" s="4">
        <v>3.02</v>
      </c>
    </row>
    <row r="38" spans="1:6">
      <c r="A38" s="7">
        <v>41122.496770833335</v>
      </c>
      <c r="B38" s="4">
        <v>75.98</v>
      </c>
      <c r="C38" s="4">
        <v>7.1980000000000004</v>
      </c>
      <c r="D38" s="4">
        <v>7.47</v>
      </c>
      <c r="E38" s="4">
        <v>739.7</v>
      </c>
      <c r="F38" s="4">
        <v>2.9940000000000002</v>
      </c>
    </row>
    <row r="39" spans="1:6">
      <c r="A39" s="7">
        <v>41122.496817129628</v>
      </c>
      <c r="B39" s="4">
        <v>75.84</v>
      </c>
      <c r="C39" s="4">
        <v>7.3559999999999999</v>
      </c>
      <c r="D39" s="4">
        <v>7.47</v>
      </c>
      <c r="E39" s="4">
        <v>771.2</v>
      </c>
      <c r="F39" s="4">
        <v>3.02</v>
      </c>
    </row>
    <row r="40" spans="1:6">
      <c r="A40" s="7">
        <v>41122.496863425928</v>
      </c>
      <c r="B40" s="4">
        <v>75.81</v>
      </c>
      <c r="C40" s="4">
        <v>7.3819999999999997</v>
      </c>
      <c r="D40" s="4">
        <v>7.46</v>
      </c>
      <c r="E40" s="4">
        <v>773.4</v>
      </c>
      <c r="F40" s="4">
        <v>2.9940000000000002</v>
      </c>
    </row>
    <row r="41" spans="1:6">
      <c r="A41" s="7">
        <v>41122.49690972222</v>
      </c>
      <c r="B41" s="4">
        <v>75.819999999999993</v>
      </c>
      <c r="C41" s="4">
        <v>7.3730000000000002</v>
      </c>
      <c r="D41" s="4">
        <v>7.45</v>
      </c>
      <c r="E41" s="4">
        <v>773</v>
      </c>
      <c r="F41" s="4">
        <v>3.02</v>
      </c>
    </row>
    <row r="42" spans="1:6">
      <c r="A42" s="7">
        <v>41122.49695601852</v>
      </c>
      <c r="B42" s="4">
        <v>75.819999999999993</v>
      </c>
      <c r="C42" s="4">
        <v>7.3810000000000002</v>
      </c>
      <c r="D42" s="4">
        <v>7.45</v>
      </c>
      <c r="E42" s="4">
        <v>772.9</v>
      </c>
      <c r="F42" s="4">
        <v>3.02</v>
      </c>
    </row>
    <row r="43" spans="1:6">
      <c r="A43" s="7">
        <v>41122.496990740743</v>
      </c>
      <c r="B43" s="4">
        <v>75.83</v>
      </c>
      <c r="C43" s="4">
        <v>7.3879999999999999</v>
      </c>
      <c r="D43" s="4">
        <v>7.45</v>
      </c>
      <c r="E43" s="4">
        <v>772.6</v>
      </c>
      <c r="F43" s="4">
        <v>2.9940000000000002</v>
      </c>
    </row>
    <row r="44" spans="1:6">
      <c r="A44" s="7">
        <v>41122.497037037036</v>
      </c>
      <c r="B44" s="4">
        <v>75.84</v>
      </c>
      <c r="C44" s="4">
        <v>7.3940000000000001</v>
      </c>
      <c r="D44" s="4">
        <v>7.45</v>
      </c>
      <c r="E44" s="4">
        <v>772.4</v>
      </c>
      <c r="F44" s="4">
        <v>2.9940000000000002</v>
      </c>
    </row>
    <row r="45" spans="1:6">
      <c r="A45" s="7">
        <v>41122.497083333335</v>
      </c>
      <c r="B45" s="4">
        <v>75.84</v>
      </c>
      <c r="C45" s="4">
        <v>7.399</v>
      </c>
      <c r="D45" s="4">
        <v>7.44</v>
      </c>
      <c r="E45" s="4">
        <v>771.8</v>
      </c>
      <c r="F45" s="4">
        <v>2.9940000000000002</v>
      </c>
    </row>
    <row r="46" spans="1:6">
      <c r="A46" s="7">
        <v>41122.497129629628</v>
      </c>
      <c r="B46" s="4">
        <v>75.86</v>
      </c>
      <c r="C46" s="4">
        <v>7.4029999999999996</v>
      </c>
      <c r="D46" s="4">
        <v>7.44</v>
      </c>
      <c r="E46" s="4">
        <v>771.3</v>
      </c>
      <c r="F46" s="4">
        <v>3.02</v>
      </c>
    </row>
    <row r="47" spans="1:6">
      <c r="A47" s="7">
        <v>41122.497175925928</v>
      </c>
      <c r="B47" s="4">
        <v>75.849999999999994</v>
      </c>
      <c r="C47" s="4">
        <v>7.407</v>
      </c>
      <c r="D47" s="4">
        <v>7.44</v>
      </c>
      <c r="E47" s="4">
        <v>770.8</v>
      </c>
      <c r="F47" s="4">
        <v>3.02</v>
      </c>
    </row>
    <row r="48" spans="1:6">
      <c r="A48" s="7">
        <v>41122.49722222222</v>
      </c>
      <c r="B48" s="4">
        <v>75.86</v>
      </c>
      <c r="C48" s="4">
        <v>7.41</v>
      </c>
      <c r="D48" s="4">
        <v>7.44</v>
      </c>
      <c r="E48" s="4">
        <v>770.2</v>
      </c>
      <c r="F48" s="4">
        <v>3.02</v>
      </c>
    </row>
    <row r="49" spans="1:6">
      <c r="A49" s="7">
        <v>41122.49726851852</v>
      </c>
      <c r="B49" s="4">
        <v>75.86</v>
      </c>
      <c r="C49" s="4">
        <v>7.4139999999999997</v>
      </c>
      <c r="D49" s="4">
        <v>7.44</v>
      </c>
      <c r="E49" s="4">
        <v>768.7</v>
      </c>
      <c r="F49" s="4">
        <v>3.02</v>
      </c>
    </row>
    <row r="50" spans="1:6">
      <c r="A50" s="7">
        <v>41122.497303240743</v>
      </c>
      <c r="B50" s="4">
        <v>75.849999999999994</v>
      </c>
      <c r="C50" s="4">
        <v>7.4169999999999998</v>
      </c>
      <c r="D50" s="4">
        <v>7.45</v>
      </c>
      <c r="E50" s="4">
        <v>766.9</v>
      </c>
      <c r="F50" s="4">
        <v>2.9940000000000002</v>
      </c>
    </row>
    <row r="51" spans="1:6">
      <c r="A51" s="7">
        <v>41122.497349537036</v>
      </c>
      <c r="B51" s="4">
        <v>75.86</v>
      </c>
      <c r="C51" s="4">
        <v>7.42</v>
      </c>
      <c r="D51" s="4">
        <v>7.45</v>
      </c>
      <c r="E51" s="4">
        <v>763.4</v>
      </c>
      <c r="F51" s="4">
        <v>3.02</v>
      </c>
    </row>
    <row r="52" spans="1:6">
      <c r="A52" s="7">
        <v>41122.497395833336</v>
      </c>
      <c r="B52" s="4">
        <v>75.86</v>
      </c>
      <c r="C52" s="4">
        <v>7.423</v>
      </c>
      <c r="D52" s="4">
        <v>7.45</v>
      </c>
      <c r="E52" s="4">
        <v>758.9</v>
      </c>
      <c r="F52" s="4">
        <v>3.02</v>
      </c>
    </row>
    <row r="53" spans="1:6">
      <c r="A53" s="7">
        <v>41122.497442129628</v>
      </c>
      <c r="B53" s="4">
        <v>75.86</v>
      </c>
      <c r="C53" s="4">
        <v>7.4249999999999998</v>
      </c>
      <c r="D53" s="4">
        <v>7.45</v>
      </c>
      <c r="E53" s="4">
        <v>754.9</v>
      </c>
      <c r="F53" s="4">
        <v>2.9940000000000002</v>
      </c>
    </row>
    <row r="54" spans="1:6">
      <c r="A54" s="7">
        <v>41122.497488425928</v>
      </c>
      <c r="B54" s="4">
        <v>75.86</v>
      </c>
      <c r="C54" s="4">
        <v>7.4269999999999996</v>
      </c>
      <c r="D54" s="4">
        <v>7.45</v>
      </c>
      <c r="E54" s="4">
        <v>750.9</v>
      </c>
      <c r="F54" s="4">
        <v>2.9940000000000002</v>
      </c>
    </row>
    <row r="55" spans="1:6">
      <c r="A55" s="7">
        <v>41122.497534722221</v>
      </c>
      <c r="B55" s="4">
        <v>75.84</v>
      </c>
      <c r="C55" s="4">
        <v>7.4459999999999997</v>
      </c>
      <c r="D55" s="4">
        <v>7.45</v>
      </c>
      <c r="E55" s="4">
        <v>718.2</v>
      </c>
      <c r="F55" s="4">
        <v>3.02</v>
      </c>
    </row>
    <row r="56" spans="1:6">
      <c r="A56" s="7">
        <v>41122.497581018521</v>
      </c>
      <c r="B56" s="4">
        <v>75.83</v>
      </c>
      <c r="C56" s="4">
        <v>7.4320000000000004</v>
      </c>
      <c r="D56" s="4">
        <v>7.45</v>
      </c>
      <c r="E56" s="4">
        <v>703.2</v>
      </c>
      <c r="F56" s="4">
        <v>3.02</v>
      </c>
    </row>
    <row r="57" spans="1:6">
      <c r="A57" s="7">
        <v>41122.497627314813</v>
      </c>
      <c r="B57" s="4">
        <v>75.83</v>
      </c>
      <c r="C57" s="4">
        <v>7.4329999999999998</v>
      </c>
      <c r="D57" s="4">
        <v>7.45</v>
      </c>
      <c r="E57" s="4">
        <v>698</v>
      </c>
      <c r="F57" s="4">
        <v>3.02</v>
      </c>
    </row>
    <row r="58" spans="1:6">
      <c r="A58" s="7">
        <v>41122.497662037036</v>
      </c>
      <c r="B58" s="4">
        <v>75.83</v>
      </c>
      <c r="C58" s="4">
        <v>7.4359999999999999</v>
      </c>
      <c r="D58" s="4">
        <v>7.45</v>
      </c>
      <c r="E58" s="4">
        <v>694.6</v>
      </c>
      <c r="F58" s="4">
        <v>3.02</v>
      </c>
    </row>
    <row r="59" spans="1:6">
      <c r="A59" s="7">
        <v>41122.497708333336</v>
      </c>
      <c r="B59" s="4">
        <v>75.83</v>
      </c>
      <c r="C59" s="4">
        <v>7.4370000000000003</v>
      </c>
      <c r="D59" s="4">
        <v>7.45</v>
      </c>
      <c r="E59" s="4">
        <v>691.5</v>
      </c>
      <c r="F59" s="4">
        <v>3.02</v>
      </c>
    </row>
    <row r="60" spans="1:6">
      <c r="A60" s="7">
        <v>41122.497754629629</v>
      </c>
      <c r="B60" s="4">
        <v>75.84</v>
      </c>
      <c r="C60" s="4">
        <v>7.4550000000000001</v>
      </c>
      <c r="D60" s="4">
        <v>7.45</v>
      </c>
      <c r="E60" s="4">
        <v>687.2</v>
      </c>
      <c r="F60" s="4">
        <v>2.9940000000000002</v>
      </c>
    </row>
    <row r="61" spans="1:6">
      <c r="A61" s="7">
        <v>41122.497800925928</v>
      </c>
      <c r="B61" s="4">
        <v>75.84</v>
      </c>
      <c r="C61" s="4">
        <v>7.4569999999999999</v>
      </c>
      <c r="D61" s="4">
        <v>7.45</v>
      </c>
      <c r="E61" s="4">
        <v>684.6</v>
      </c>
      <c r="F61" s="4">
        <v>2.9940000000000002</v>
      </c>
    </row>
    <row r="62" spans="1:6">
      <c r="A62" s="7">
        <v>41122.497847222221</v>
      </c>
      <c r="B62" s="4">
        <v>75.849999999999994</v>
      </c>
      <c r="C62" s="4">
        <v>7.359</v>
      </c>
      <c r="D62" s="4">
        <v>7.45</v>
      </c>
      <c r="E62" s="4">
        <v>708.7</v>
      </c>
      <c r="F62" s="4">
        <v>3.02</v>
      </c>
    </row>
    <row r="63" spans="1:6">
      <c r="A63" s="7">
        <v>41122.497893518521</v>
      </c>
      <c r="B63" s="4">
        <v>75.84</v>
      </c>
      <c r="C63" s="4">
        <v>7.1760000000000002</v>
      </c>
      <c r="D63" s="4">
        <v>7.45</v>
      </c>
      <c r="E63" s="4">
        <v>713.6</v>
      </c>
      <c r="F63" s="4">
        <v>3.02</v>
      </c>
    </row>
    <row r="64" spans="1:6">
      <c r="A64" s="7">
        <v>41122.497939814813</v>
      </c>
      <c r="B64" s="4">
        <v>75.819999999999993</v>
      </c>
      <c r="C64" s="4">
        <v>6.9450000000000003</v>
      </c>
      <c r="D64" s="4">
        <v>7.41</v>
      </c>
      <c r="E64" s="4">
        <v>722.7</v>
      </c>
      <c r="F64" s="4">
        <v>2.9940000000000002</v>
      </c>
    </row>
    <row r="65" spans="1:6">
      <c r="A65" s="7">
        <v>41122.497974537036</v>
      </c>
      <c r="B65" s="4">
        <v>75.819999999999993</v>
      </c>
      <c r="C65" s="4">
        <v>6.7309999999999999</v>
      </c>
      <c r="D65" s="4">
        <v>7.39</v>
      </c>
      <c r="E65" s="4">
        <v>705.1</v>
      </c>
      <c r="F65" s="4">
        <v>3.02</v>
      </c>
    </row>
    <row r="66" spans="1:6">
      <c r="A66" s="7">
        <v>41122.498020833336</v>
      </c>
      <c r="B66" s="4">
        <v>75.849999999999994</v>
      </c>
      <c r="C66" s="4">
        <v>6.5330000000000004</v>
      </c>
      <c r="D66" s="4">
        <v>7.44</v>
      </c>
      <c r="E66" s="4">
        <v>699</v>
      </c>
      <c r="F66" s="4">
        <v>2.9940000000000002</v>
      </c>
    </row>
    <row r="67" spans="1:6">
      <c r="A67" s="7">
        <v>41122.498067129629</v>
      </c>
      <c r="B67" s="4">
        <v>75.98</v>
      </c>
      <c r="C67" s="4">
        <v>6.4660000000000002</v>
      </c>
      <c r="D67" s="4">
        <v>7.43</v>
      </c>
      <c r="E67" s="4">
        <v>663</v>
      </c>
      <c r="F67" s="4">
        <v>2.9940000000000002</v>
      </c>
    </row>
    <row r="68" spans="1:6">
      <c r="A68" s="7">
        <v>41122.498113425929</v>
      </c>
      <c r="B68" s="4">
        <v>76.27</v>
      </c>
      <c r="C68" s="4">
        <v>6.0650000000000004</v>
      </c>
      <c r="D68" s="4">
        <v>7.47</v>
      </c>
      <c r="E68" s="4">
        <v>849.7</v>
      </c>
      <c r="F68" s="4">
        <v>2.9940000000000002</v>
      </c>
    </row>
    <row r="69" spans="1:6">
      <c r="A69" s="7">
        <v>41122.498159722221</v>
      </c>
      <c r="B69" s="4">
        <v>76.44</v>
      </c>
      <c r="C69" s="4">
        <v>4.9640000000000004</v>
      </c>
      <c r="D69" s="4">
        <v>7.61</v>
      </c>
      <c r="E69" s="4">
        <v>851.7</v>
      </c>
      <c r="F69" s="4">
        <v>3.02</v>
      </c>
    </row>
    <row r="70" spans="1:6">
      <c r="A70" s="7">
        <v>41122.498206018521</v>
      </c>
      <c r="B70" s="4">
        <v>76.91</v>
      </c>
      <c r="C70" s="4">
        <v>3.6629999999999998</v>
      </c>
      <c r="D70" s="4">
        <v>7.72</v>
      </c>
      <c r="E70" s="4">
        <v>848.2</v>
      </c>
      <c r="F70" s="4">
        <v>3.02</v>
      </c>
    </row>
    <row r="71" spans="1:6">
      <c r="A71" s="7">
        <v>41122.498252314814</v>
      </c>
      <c r="B71" s="4">
        <v>77.489999999999995</v>
      </c>
      <c r="C71" s="4">
        <v>2.5099999999999998</v>
      </c>
      <c r="D71" s="4">
        <v>7.97</v>
      </c>
      <c r="E71" s="4">
        <v>845.8</v>
      </c>
      <c r="F71" s="4">
        <v>3.02</v>
      </c>
    </row>
    <row r="72" spans="1:6">
      <c r="A72" s="7">
        <v>41122.498298611114</v>
      </c>
      <c r="B72" s="4">
        <v>79.790000000000006</v>
      </c>
      <c r="C72" s="4">
        <v>0.80400000000000005</v>
      </c>
      <c r="D72" s="4">
        <v>8.19</v>
      </c>
      <c r="E72" s="4">
        <v>855.7</v>
      </c>
      <c r="F72" s="4">
        <v>3.02</v>
      </c>
    </row>
    <row r="73" spans="1:6">
      <c r="A73" s="7">
        <v>41122.498333333337</v>
      </c>
      <c r="B73" s="4">
        <v>81.569999999999993</v>
      </c>
      <c r="C73" s="4">
        <v>0.58899999999999997</v>
      </c>
      <c r="D73" s="4">
        <v>8.36</v>
      </c>
      <c r="E73" s="4">
        <v>852</v>
      </c>
      <c r="F73" s="4">
        <v>2.9940000000000002</v>
      </c>
    </row>
    <row r="74" spans="1:6">
      <c r="A74" s="7">
        <v>41122.498379629629</v>
      </c>
      <c r="B74" s="4">
        <v>81.77</v>
      </c>
      <c r="C74" s="4">
        <v>0.42599999999999999</v>
      </c>
      <c r="D74" s="4">
        <v>8.44</v>
      </c>
      <c r="E74" s="4">
        <v>850.4</v>
      </c>
      <c r="F74" s="4">
        <v>3.02</v>
      </c>
    </row>
    <row r="75" spans="1:6">
      <c r="A75" s="7">
        <v>41122.498425925929</v>
      </c>
      <c r="B75" s="4">
        <v>81.89</v>
      </c>
      <c r="C75" s="4">
        <v>0.40300000000000002</v>
      </c>
      <c r="D75" s="4">
        <v>8.49</v>
      </c>
      <c r="E75" s="4">
        <v>850.2</v>
      </c>
      <c r="F75" s="4">
        <v>3.02</v>
      </c>
    </row>
  </sheetData>
  <pageMargins left="0.7" right="0.7" top="0.75" bottom="0.75" header="0.3" footer="0.3"/>
  <drawing r:id="rId1"/>
</worksheet>
</file>

<file path=xl/worksheets/sheet59.xml><?xml version="1.0" encoding="utf-8"?>
<worksheet xmlns="http://schemas.openxmlformats.org/spreadsheetml/2006/main" xmlns:r="http://schemas.openxmlformats.org/officeDocument/2006/relationships">
  <dimension ref="A1:K78"/>
  <sheetViews>
    <sheetView zoomScale="70" zoomScaleNormal="70" workbookViewId="0">
      <selection activeCell="C1" sqref="C1:K2"/>
    </sheetView>
  </sheetViews>
  <sheetFormatPr defaultRowHeight="15"/>
  <cols>
    <col min="1" max="4" width="17.42578125" style="4" customWidth="1"/>
    <col min="5" max="5" width="13.140625" style="4" customWidth="1"/>
    <col min="6" max="6" width="16.42578125" style="4" customWidth="1"/>
    <col min="7" max="7" width="20.42578125" style="4" customWidth="1"/>
    <col min="8" max="8" width="11" style="4" customWidth="1"/>
    <col min="9" max="9" width="11.140625" style="4" customWidth="1"/>
    <col min="10" max="10" width="16" style="4" customWidth="1"/>
    <col min="11" max="16384" width="9.140625" style="4"/>
  </cols>
  <sheetData>
    <row r="1" spans="1:11" ht="40.5" customHeight="1">
      <c r="A1" s="4" t="s">
        <v>101</v>
      </c>
      <c r="B1" s="4" t="s">
        <v>209</v>
      </c>
      <c r="C1" s="9" t="s">
        <v>237</v>
      </c>
      <c r="D1" s="9" t="s">
        <v>236</v>
      </c>
      <c r="E1" s="9" t="s">
        <v>228</v>
      </c>
      <c r="F1" s="9" t="s">
        <v>229</v>
      </c>
      <c r="G1" s="9" t="s">
        <v>230</v>
      </c>
      <c r="H1" s="9" t="s">
        <v>242</v>
      </c>
      <c r="I1" s="9" t="s">
        <v>243</v>
      </c>
      <c r="J1" s="9" t="s">
        <v>231</v>
      </c>
      <c r="K1" s="9" t="s">
        <v>232</v>
      </c>
    </row>
    <row r="2" spans="1:11">
      <c r="A2" s="4" t="s">
        <v>103</v>
      </c>
      <c r="B2" s="7">
        <v>41122.482916666668</v>
      </c>
      <c r="C2" s="5">
        <v>41122</v>
      </c>
      <c r="D2" s="6">
        <v>0.48291666666666666</v>
      </c>
      <c r="E2" s="4">
        <f>MAX(B8:B78)-MIN(B8:B78)</f>
        <v>6.9199999999999875</v>
      </c>
      <c r="F2" s="4">
        <f>MAX(C8:C78)-MIN(C8:C78)</f>
        <v>6.2709999999999999</v>
      </c>
      <c r="G2" s="4">
        <f>MAX(E8:E78)-MIN(E8:E78)</f>
        <v>56.899999999999977</v>
      </c>
      <c r="H2" s="4">
        <f>MAX(B8:B78)</f>
        <v>82.57</v>
      </c>
      <c r="I2" s="4">
        <f>MIN(B8:B78)</f>
        <v>75.650000000000006</v>
      </c>
      <c r="J2" s="13"/>
      <c r="K2" s="4" t="s">
        <v>319</v>
      </c>
    </row>
    <row r="3" spans="1:11">
      <c r="A3" s="4" t="s">
        <v>146</v>
      </c>
      <c r="B3" s="7">
        <v>41122.482916666668</v>
      </c>
    </row>
    <row r="4" spans="1:11">
      <c r="A4" s="4" t="s">
        <v>104</v>
      </c>
      <c r="B4" s="7">
        <v>41122.482916666668</v>
      </c>
    </row>
    <row r="7" spans="1:11">
      <c r="A7" s="4" t="s">
        <v>145</v>
      </c>
      <c r="B7" s="4" t="s">
        <v>144</v>
      </c>
      <c r="C7" s="4" t="s">
        <v>143</v>
      </c>
      <c r="D7" s="4" t="s">
        <v>124</v>
      </c>
      <c r="E7" s="4" t="s">
        <v>142</v>
      </c>
      <c r="F7" s="4" t="s">
        <v>141</v>
      </c>
    </row>
    <row r="8" spans="1:11">
      <c r="A8" s="7">
        <v>41122.490925925929</v>
      </c>
      <c r="B8" s="4">
        <v>78.8</v>
      </c>
      <c r="C8" s="4">
        <v>0.23599999999999999</v>
      </c>
      <c r="D8" s="4">
        <v>8.6199999999999992</v>
      </c>
      <c r="E8" s="4">
        <v>868.4</v>
      </c>
      <c r="F8" s="4">
        <v>3.0459999999999998</v>
      </c>
    </row>
    <row r="9" spans="1:11">
      <c r="A9" s="7">
        <v>41122.490972222222</v>
      </c>
      <c r="B9" s="4">
        <v>81.8</v>
      </c>
      <c r="C9" s="4">
        <v>0.754</v>
      </c>
      <c r="D9" s="4">
        <v>8.67</v>
      </c>
      <c r="E9" s="4">
        <v>838.5</v>
      </c>
      <c r="F9" s="4">
        <v>3.02</v>
      </c>
    </row>
    <row r="10" spans="1:11">
      <c r="A10" s="7">
        <v>41122.491006944445</v>
      </c>
      <c r="B10" s="4">
        <v>80.430000000000007</v>
      </c>
      <c r="C10" s="4">
        <v>2.2829999999999999</v>
      </c>
      <c r="D10" s="4">
        <v>8.65</v>
      </c>
      <c r="E10" s="4">
        <v>811.5</v>
      </c>
      <c r="F10" s="4">
        <v>3.02</v>
      </c>
    </row>
    <row r="11" spans="1:11">
      <c r="A11" s="7">
        <v>41122.491053240738</v>
      </c>
      <c r="B11" s="4">
        <v>78.349999999999994</v>
      </c>
      <c r="C11" s="4">
        <v>2.8860000000000001</v>
      </c>
      <c r="D11" s="4">
        <v>8.5399999999999991</v>
      </c>
      <c r="E11" s="4">
        <v>821.8</v>
      </c>
      <c r="F11" s="4">
        <v>3.02</v>
      </c>
    </row>
    <row r="12" spans="1:11">
      <c r="A12" s="7">
        <v>41122.491099537037</v>
      </c>
      <c r="B12" s="4">
        <v>77.56</v>
      </c>
      <c r="C12" s="4">
        <v>3.7149999999999999</v>
      </c>
      <c r="D12" s="4">
        <v>8.49</v>
      </c>
      <c r="E12" s="4">
        <v>824.2</v>
      </c>
      <c r="F12" s="4">
        <v>3.02</v>
      </c>
    </row>
    <row r="13" spans="1:11">
      <c r="A13" s="7">
        <v>41122.49114583333</v>
      </c>
      <c r="B13" s="4">
        <v>77.02</v>
      </c>
      <c r="C13" s="4">
        <v>4.6749999999999998</v>
      </c>
      <c r="D13" s="4">
        <v>8.36</v>
      </c>
      <c r="E13" s="4">
        <v>827.4</v>
      </c>
      <c r="F13" s="4">
        <v>3.02</v>
      </c>
    </row>
    <row r="14" spans="1:11">
      <c r="A14" s="7">
        <v>41122.49119212963</v>
      </c>
      <c r="B14" s="4">
        <v>76.84</v>
      </c>
      <c r="C14" s="4">
        <v>4.8150000000000004</v>
      </c>
      <c r="D14" s="4">
        <v>8.31</v>
      </c>
      <c r="E14" s="4">
        <v>829.2</v>
      </c>
      <c r="F14" s="4">
        <v>3.02</v>
      </c>
    </row>
    <row r="15" spans="1:11">
      <c r="A15" s="7">
        <v>41122.491238425922</v>
      </c>
      <c r="B15" s="4">
        <v>76.77</v>
      </c>
      <c r="C15" s="4">
        <v>4.8810000000000002</v>
      </c>
      <c r="D15" s="4">
        <v>8.2799999999999994</v>
      </c>
      <c r="E15" s="4">
        <v>829.8</v>
      </c>
      <c r="F15" s="4">
        <v>2.9940000000000002</v>
      </c>
    </row>
    <row r="16" spans="1:11">
      <c r="A16" s="7">
        <v>41122.491284722222</v>
      </c>
      <c r="B16" s="4">
        <v>76.680000000000007</v>
      </c>
      <c r="C16" s="4">
        <v>4.9189999999999996</v>
      </c>
      <c r="D16" s="4">
        <v>8.25</v>
      </c>
      <c r="E16" s="4">
        <v>830.9</v>
      </c>
      <c r="F16" s="4">
        <v>2.9940000000000002</v>
      </c>
    </row>
    <row r="17" spans="1:6">
      <c r="A17" s="7">
        <v>41122.491319444445</v>
      </c>
      <c r="B17" s="4">
        <v>76.66</v>
      </c>
      <c r="C17" s="4">
        <v>4.9409999999999998</v>
      </c>
      <c r="D17" s="4">
        <v>8.25</v>
      </c>
      <c r="E17" s="4">
        <v>831.3</v>
      </c>
      <c r="F17" s="4">
        <v>2.9940000000000002</v>
      </c>
    </row>
    <row r="18" spans="1:6">
      <c r="A18" s="7">
        <v>41122.491365740738</v>
      </c>
      <c r="B18" s="4">
        <v>76.67</v>
      </c>
      <c r="C18" s="4">
        <v>5.1479999999999997</v>
      </c>
      <c r="D18" s="4">
        <v>8.2100000000000009</v>
      </c>
      <c r="E18" s="4">
        <v>831.2</v>
      </c>
      <c r="F18" s="4">
        <v>3.02</v>
      </c>
    </row>
    <row r="19" spans="1:6">
      <c r="A19" s="7">
        <v>41122.491412037038</v>
      </c>
      <c r="B19" s="4">
        <v>76.709999999999994</v>
      </c>
      <c r="C19" s="4">
        <v>5.0229999999999997</v>
      </c>
      <c r="D19" s="4">
        <v>8.19</v>
      </c>
      <c r="E19" s="4">
        <v>830.4</v>
      </c>
      <c r="F19" s="4">
        <v>2.9940000000000002</v>
      </c>
    </row>
    <row r="20" spans="1:6">
      <c r="A20" s="7">
        <v>41122.49145833333</v>
      </c>
      <c r="B20" s="4">
        <v>76.709999999999994</v>
      </c>
      <c r="C20" s="4">
        <v>5.149</v>
      </c>
      <c r="D20" s="4">
        <v>8.19</v>
      </c>
      <c r="E20" s="4">
        <v>829.9</v>
      </c>
      <c r="F20" s="4">
        <v>3.02</v>
      </c>
    </row>
    <row r="21" spans="1:6">
      <c r="A21" s="7">
        <v>41122.49150462963</v>
      </c>
      <c r="B21" s="4">
        <v>76.75</v>
      </c>
      <c r="C21" s="4">
        <v>5.1059999999999999</v>
      </c>
      <c r="D21" s="4">
        <v>8.19</v>
      </c>
      <c r="E21" s="4">
        <v>830.7</v>
      </c>
      <c r="F21" s="4">
        <v>2.9940000000000002</v>
      </c>
    </row>
    <row r="22" spans="1:6">
      <c r="A22" s="7">
        <v>41122.491550925923</v>
      </c>
      <c r="B22" s="4">
        <v>76.760000000000005</v>
      </c>
      <c r="C22" s="4">
        <v>5.1130000000000004</v>
      </c>
      <c r="D22" s="4">
        <v>8.19</v>
      </c>
      <c r="E22" s="4">
        <v>830.4</v>
      </c>
      <c r="F22" s="4">
        <v>3.02</v>
      </c>
    </row>
    <row r="23" spans="1:6">
      <c r="A23" s="7">
        <v>41122.491597222222</v>
      </c>
      <c r="B23" s="4">
        <v>76.75</v>
      </c>
      <c r="C23" s="4">
        <v>5.12</v>
      </c>
      <c r="D23" s="4">
        <v>8.19</v>
      </c>
      <c r="E23" s="4">
        <v>831.1</v>
      </c>
      <c r="F23" s="4">
        <v>3.02</v>
      </c>
    </row>
    <row r="24" spans="1:6">
      <c r="A24" s="7">
        <v>41122.491643518515</v>
      </c>
      <c r="B24" s="4">
        <v>76.73</v>
      </c>
      <c r="C24" s="4">
        <v>4.5919999999999996</v>
      </c>
      <c r="D24" s="4">
        <v>8.19</v>
      </c>
      <c r="E24" s="4">
        <v>830.4</v>
      </c>
      <c r="F24" s="4">
        <v>2.9940000000000002</v>
      </c>
    </row>
    <row r="25" spans="1:6">
      <c r="A25" s="7">
        <v>41122.491678240738</v>
      </c>
      <c r="B25" s="4">
        <v>76.81</v>
      </c>
      <c r="C25" s="4">
        <v>5.1820000000000004</v>
      </c>
      <c r="D25" s="4">
        <v>8.18</v>
      </c>
      <c r="E25" s="4">
        <v>832</v>
      </c>
      <c r="F25" s="4">
        <v>3.02</v>
      </c>
    </row>
    <row r="26" spans="1:6">
      <c r="A26" s="7">
        <v>41122.491724537038</v>
      </c>
      <c r="B26" s="4">
        <v>76.37</v>
      </c>
      <c r="C26" s="4">
        <v>5.9710000000000001</v>
      </c>
      <c r="D26" s="4">
        <v>8.0399999999999991</v>
      </c>
      <c r="E26" s="4">
        <v>835.9</v>
      </c>
      <c r="F26" s="4">
        <v>3.02</v>
      </c>
    </row>
    <row r="27" spans="1:6">
      <c r="A27" s="7">
        <v>41122.491770833331</v>
      </c>
      <c r="B27" s="4">
        <v>75.959999999999994</v>
      </c>
      <c r="C27" s="4">
        <v>6.4930000000000003</v>
      </c>
      <c r="D27" s="4">
        <v>7.9</v>
      </c>
      <c r="E27" s="4">
        <v>845</v>
      </c>
      <c r="F27" s="4">
        <v>3.02</v>
      </c>
    </row>
    <row r="28" spans="1:6">
      <c r="A28" s="7">
        <v>41122.49181712963</v>
      </c>
      <c r="B28" s="4">
        <v>75.739999999999995</v>
      </c>
      <c r="C28" s="4">
        <v>6.4850000000000003</v>
      </c>
      <c r="D28" s="4">
        <v>7.76</v>
      </c>
      <c r="E28" s="4">
        <v>850.3</v>
      </c>
      <c r="F28" s="4">
        <v>3.02</v>
      </c>
    </row>
    <row r="29" spans="1:6">
      <c r="A29" s="7">
        <v>41122.491863425923</v>
      </c>
      <c r="B29" s="4">
        <v>75.66</v>
      </c>
      <c r="C29" s="4">
        <v>6.4779999999999998</v>
      </c>
      <c r="D29" s="4">
        <v>7.62</v>
      </c>
      <c r="E29" s="4">
        <v>847.1</v>
      </c>
      <c r="F29" s="4">
        <v>3.0459999999999998</v>
      </c>
    </row>
    <row r="30" spans="1:6">
      <c r="A30" s="7">
        <v>41122.491909722223</v>
      </c>
      <c r="B30" s="4">
        <v>75.67</v>
      </c>
      <c r="C30" s="4">
        <v>6.3049999999999997</v>
      </c>
      <c r="D30" s="4">
        <v>7.52</v>
      </c>
      <c r="E30" s="4">
        <v>862.7</v>
      </c>
      <c r="F30" s="4">
        <v>2.9940000000000002</v>
      </c>
    </row>
    <row r="31" spans="1:6">
      <c r="A31" s="7">
        <v>41122.491956018515</v>
      </c>
      <c r="B31" s="4">
        <v>75.680000000000007</v>
      </c>
      <c r="C31" s="4">
        <v>5.5650000000000004</v>
      </c>
      <c r="D31" s="4">
        <v>7.47</v>
      </c>
      <c r="E31" s="4">
        <v>857.4</v>
      </c>
      <c r="F31" s="4">
        <v>3.02</v>
      </c>
    </row>
    <row r="32" spans="1:6">
      <c r="A32" s="7">
        <v>41122.492002314815</v>
      </c>
      <c r="B32" s="4">
        <v>75.680000000000007</v>
      </c>
      <c r="C32" s="4">
        <v>6.5069999999999997</v>
      </c>
      <c r="D32" s="4">
        <v>7.65</v>
      </c>
      <c r="E32" s="4">
        <v>842.8</v>
      </c>
      <c r="F32" s="4">
        <v>3.02</v>
      </c>
    </row>
    <row r="33" spans="1:6">
      <c r="A33" s="7">
        <v>41122.492037037038</v>
      </c>
      <c r="B33" s="4">
        <v>76.17</v>
      </c>
      <c r="C33" s="4">
        <v>6.2990000000000004</v>
      </c>
      <c r="D33" s="4">
        <v>7.65</v>
      </c>
      <c r="E33" s="4">
        <v>836.9</v>
      </c>
      <c r="F33" s="4">
        <v>3.02</v>
      </c>
    </row>
    <row r="34" spans="1:6">
      <c r="A34" s="7">
        <v>41122.492083333331</v>
      </c>
      <c r="B34" s="4">
        <v>75.790000000000006</v>
      </c>
      <c r="C34" s="4">
        <v>6.3570000000000002</v>
      </c>
      <c r="D34" s="4">
        <v>7.54</v>
      </c>
      <c r="E34" s="4">
        <v>840.1</v>
      </c>
      <c r="F34" s="4">
        <v>3.02</v>
      </c>
    </row>
    <row r="35" spans="1:6">
      <c r="A35" s="7">
        <v>41122.492129629631</v>
      </c>
      <c r="B35" s="4">
        <v>75.650000000000006</v>
      </c>
      <c r="C35" s="4">
        <v>6.2640000000000002</v>
      </c>
      <c r="D35" s="4">
        <v>7.44</v>
      </c>
      <c r="E35" s="4">
        <v>838.6</v>
      </c>
      <c r="F35" s="4">
        <v>3.02</v>
      </c>
    </row>
    <row r="36" spans="1:6">
      <c r="A36" s="7">
        <v>41122.492175925923</v>
      </c>
      <c r="B36" s="4">
        <v>75.650000000000006</v>
      </c>
      <c r="C36" s="4">
        <v>5.9029999999999996</v>
      </c>
      <c r="D36" s="4">
        <v>7.37</v>
      </c>
      <c r="E36" s="4">
        <v>835.6</v>
      </c>
      <c r="F36" s="4">
        <v>3.0459999999999998</v>
      </c>
    </row>
    <row r="37" spans="1:6">
      <c r="A37" s="7">
        <v>41122.492222222223</v>
      </c>
      <c r="B37" s="4">
        <v>75.69</v>
      </c>
      <c r="C37" s="4">
        <v>5.6070000000000002</v>
      </c>
      <c r="D37" s="4">
        <v>7.4</v>
      </c>
      <c r="E37" s="4">
        <v>837.6</v>
      </c>
      <c r="F37" s="4">
        <v>3.02</v>
      </c>
    </row>
    <row r="38" spans="1:6">
      <c r="A38" s="7">
        <v>41122.492268518516</v>
      </c>
      <c r="B38" s="4">
        <v>75.72</v>
      </c>
      <c r="C38" s="4">
        <v>5.6120000000000001</v>
      </c>
      <c r="D38" s="4">
        <v>7.37</v>
      </c>
      <c r="E38" s="4">
        <v>836.8</v>
      </c>
      <c r="F38" s="4">
        <v>3.02</v>
      </c>
    </row>
    <row r="39" spans="1:6">
      <c r="A39" s="7">
        <v>41122.492314814815</v>
      </c>
      <c r="B39" s="4">
        <v>75.75</v>
      </c>
      <c r="C39" s="4">
        <v>5.6150000000000002</v>
      </c>
      <c r="D39" s="4">
        <v>7.35</v>
      </c>
      <c r="E39" s="4">
        <v>837</v>
      </c>
      <c r="F39" s="4">
        <v>3.02</v>
      </c>
    </row>
    <row r="40" spans="1:6">
      <c r="A40" s="7">
        <v>41122.492349537039</v>
      </c>
      <c r="B40" s="4">
        <v>75.78</v>
      </c>
      <c r="C40" s="4">
        <v>5.4009999999999998</v>
      </c>
      <c r="D40" s="4">
        <v>7.34</v>
      </c>
      <c r="E40" s="4">
        <v>835.1</v>
      </c>
      <c r="F40" s="4">
        <v>3.02</v>
      </c>
    </row>
    <row r="41" spans="1:6">
      <c r="A41" s="7">
        <v>41122.492395833331</v>
      </c>
      <c r="B41" s="4">
        <v>75.84</v>
      </c>
      <c r="C41" s="4">
        <v>5.0190000000000001</v>
      </c>
      <c r="D41" s="4">
        <v>7.29</v>
      </c>
      <c r="E41" s="4">
        <v>818.4</v>
      </c>
      <c r="F41" s="4">
        <v>3.0459999999999998</v>
      </c>
    </row>
    <row r="42" spans="1:6">
      <c r="A42" s="7">
        <v>41122.492442129631</v>
      </c>
      <c r="B42" s="4">
        <v>76.78</v>
      </c>
      <c r="C42" s="4">
        <v>3.887</v>
      </c>
      <c r="D42" s="4">
        <v>7.42</v>
      </c>
      <c r="E42" s="4">
        <v>830.2</v>
      </c>
      <c r="F42" s="4">
        <v>3.02</v>
      </c>
    </row>
    <row r="43" spans="1:6">
      <c r="A43" s="7">
        <v>41122.492488425924</v>
      </c>
      <c r="B43" s="4">
        <v>77.19</v>
      </c>
      <c r="C43" s="4">
        <v>3.835</v>
      </c>
      <c r="D43" s="4">
        <v>7.69</v>
      </c>
      <c r="E43" s="4">
        <v>827.6</v>
      </c>
      <c r="F43" s="4">
        <v>3.02</v>
      </c>
    </row>
    <row r="44" spans="1:6">
      <c r="A44" s="7">
        <v>41122.492534722223</v>
      </c>
      <c r="B44" s="4">
        <v>77.069999999999993</v>
      </c>
      <c r="C44" s="4">
        <v>4.5289999999999999</v>
      </c>
      <c r="D44" s="4">
        <v>7.76</v>
      </c>
      <c r="E44" s="4">
        <v>828.3</v>
      </c>
      <c r="F44" s="4">
        <v>3.02</v>
      </c>
    </row>
    <row r="45" spans="1:6">
      <c r="A45" s="7">
        <v>41122.492581018516</v>
      </c>
      <c r="B45" s="4">
        <v>77.06</v>
      </c>
      <c r="C45" s="4">
        <v>4.556</v>
      </c>
      <c r="D45" s="4">
        <v>7.79</v>
      </c>
      <c r="E45" s="4">
        <v>828.7</v>
      </c>
      <c r="F45" s="4">
        <v>3.02</v>
      </c>
    </row>
    <row r="46" spans="1:6">
      <c r="A46" s="7">
        <v>41122.492627314816</v>
      </c>
      <c r="B46" s="4">
        <v>77.03</v>
      </c>
      <c r="C46" s="4">
        <v>4.7649999999999997</v>
      </c>
      <c r="D46" s="4">
        <v>7.65</v>
      </c>
      <c r="E46" s="4">
        <v>829.3</v>
      </c>
      <c r="F46" s="4">
        <v>2.9940000000000002</v>
      </c>
    </row>
    <row r="47" spans="1:6">
      <c r="A47" s="7">
        <v>41122.492673611108</v>
      </c>
      <c r="B47" s="4">
        <v>77.010000000000005</v>
      </c>
      <c r="C47" s="4">
        <v>2.911</v>
      </c>
      <c r="D47" s="4">
        <v>8.1300000000000008</v>
      </c>
      <c r="E47" s="4">
        <v>828.8</v>
      </c>
      <c r="F47" s="4">
        <v>3.02</v>
      </c>
    </row>
    <row r="48" spans="1:6">
      <c r="A48" s="7">
        <v>41122.492708333331</v>
      </c>
      <c r="B48" s="4">
        <v>76.83</v>
      </c>
      <c r="C48" s="4">
        <v>5.5030000000000001</v>
      </c>
      <c r="D48" s="4">
        <v>8.16</v>
      </c>
      <c r="E48" s="4">
        <v>828.5</v>
      </c>
      <c r="F48" s="4">
        <v>2.9940000000000002</v>
      </c>
    </row>
    <row r="49" spans="1:6">
      <c r="A49" s="7">
        <v>41122.492754629631</v>
      </c>
      <c r="B49" s="4">
        <v>76.790000000000006</v>
      </c>
      <c r="C49" s="4">
        <v>5.4809999999999999</v>
      </c>
      <c r="D49" s="4">
        <v>8.16</v>
      </c>
      <c r="E49" s="4">
        <v>829.1</v>
      </c>
      <c r="F49" s="4">
        <v>3.02</v>
      </c>
    </row>
    <row r="50" spans="1:6">
      <c r="A50" s="7">
        <v>41122.492800925924</v>
      </c>
      <c r="B50" s="4">
        <v>76.77</v>
      </c>
      <c r="C50" s="4">
        <v>5.4930000000000003</v>
      </c>
      <c r="D50" s="4">
        <v>8.1</v>
      </c>
      <c r="E50" s="4">
        <v>829</v>
      </c>
      <c r="F50" s="4">
        <v>3.02</v>
      </c>
    </row>
    <row r="51" spans="1:6">
      <c r="A51" s="7">
        <v>41122.492847222224</v>
      </c>
      <c r="B51" s="4">
        <v>76.77</v>
      </c>
      <c r="C51" s="4">
        <v>4.8070000000000004</v>
      </c>
      <c r="D51" s="4">
        <v>8.1300000000000008</v>
      </c>
      <c r="E51" s="4">
        <v>828.8</v>
      </c>
      <c r="F51" s="4">
        <v>2.9940000000000002</v>
      </c>
    </row>
    <row r="52" spans="1:6">
      <c r="A52" s="7">
        <v>41122.492893518516</v>
      </c>
      <c r="B52" s="4">
        <v>76.790000000000006</v>
      </c>
      <c r="C52" s="4">
        <v>5.4390000000000001</v>
      </c>
      <c r="D52" s="4">
        <v>8.2200000000000006</v>
      </c>
      <c r="E52" s="4">
        <v>826.7</v>
      </c>
      <c r="F52" s="4">
        <v>3.02</v>
      </c>
    </row>
    <row r="53" spans="1:6">
      <c r="A53" s="7">
        <v>41122.492939814816</v>
      </c>
      <c r="B53" s="4">
        <v>76.7</v>
      </c>
      <c r="C53" s="4">
        <v>4.9880000000000004</v>
      </c>
      <c r="D53" s="4">
        <v>8.19</v>
      </c>
      <c r="E53" s="4">
        <v>828.6</v>
      </c>
      <c r="F53" s="4">
        <v>3.02</v>
      </c>
    </row>
    <row r="54" spans="1:6">
      <c r="A54" s="7">
        <v>41122.492986111109</v>
      </c>
      <c r="B54" s="4">
        <v>76.69</v>
      </c>
      <c r="C54" s="4">
        <v>5.5389999999999997</v>
      </c>
      <c r="D54" s="4">
        <v>8.2100000000000009</v>
      </c>
      <c r="E54" s="4">
        <v>828.8</v>
      </c>
      <c r="F54" s="4">
        <v>2.9940000000000002</v>
      </c>
    </row>
    <row r="55" spans="1:6">
      <c r="A55" s="7">
        <v>41122.493032407408</v>
      </c>
      <c r="B55" s="4">
        <v>76.66</v>
      </c>
      <c r="C55" s="4">
        <v>5.4720000000000004</v>
      </c>
      <c r="D55" s="4">
        <v>8.18</v>
      </c>
      <c r="E55" s="4">
        <v>829.6</v>
      </c>
      <c r="F55" s="4">
        <v>3.02</v>
      </c>
    </row>
    <row r="56" spans="1:6">
      <c r="A56" s="7">
        <v>41122.493067129632</v>
      </c>
      <c r="B56" s="4">
        <v>76.8</v>
      </c>
      <c r="C56" s="4">
        <v>4.9400000000000004</v>
      </c>
      <c r="D56" s="4">
        <v>8.26</v>
      </c>
      <c r="E56" s="4">
        <v>828.1</v>
      </c>
      <c r="F56" s="4">
        <v>2.9940000000000002</v>
      </c>
    </row>
    <row r="57" spans="1:6">
      <c r="A57" s="7">
        <v>41122.493113425924</v>
      </c>
      <c r="B57" s="4">
        <v>76.819999999999993</v>
      </c>
      <c r="C57" s="4">
        <v>5.1740000000000004</v>
      </c>
      <c r="D57" s="4">
        <v>8.2899999999999991</v>
      </c>
      <c r="E57" s="4">
        <v>827.1</v>
      </c>
      <c r="F57" s="4">
        <v>2.9940000000000002</v>
      </c>
    </row>
    <row r="58" spans="1:6">
      <c r="A58" s="7">
        <v>41122.493159722224</v>
      </c>
      <c r="B58" s="4">
        <v>76.739999999999995</v>
      </c>
      <c r="C58" s="4">
        <v>5.141</v>
      </c>
      <c r="D58" s="4">
        <v>8.2100000000000009</v>
      </c>
      <c r="E58" s="4">
        <v>828</v>
      </c>
      <c r="F58" s="4">
        <v>3.02</v>
      </c>
    </row>
    <row r="59" spans="1:6">
      <c r="A59" s="7">
        <v>41122.493206018517</v>
      </c>
      <c r="B59" s="4">
        <v>76.900000000000006</v>
      </c>
      <c r="C59" s="4">
        <v>4.9080000000000004</v>
      </c>
      <c r="D59" s="4">
        <v>8.31</v>
      </c>
      <c r="E59" s="4">
        <v>826.4</v>
      </c>
      <c r="F59" s="4">
        <v>2.9940000000000002</v>
      </c>
    </row>
    <row r="60" spans="1:6">
      <c r="A60" s="7">
        <v>41122.493252314816</v>
      </c>
      <c r="B60" s="4">
        <v>76.78</v>
      </c>
      <c r="C60" s="4">
        <v>4.8730000000000002</v>
      </c>
      <c r="D60" s="4">
        <v>8.16</v>
      </c>
      <c r="E60" s="4">
        <v>826.2</v>
      </c>
      <c r="F60" s="4">
        <v>2.9940000000000002</v>
      </c>
    </row>
    <row r="61" spans="1:6">
      <c r="A61" s="7">
        <v>41122.493298611109</v>
      </c>
      <c r="B61" s="4">
        <v>76.88</v>
      </c>
      <c r="C61" s="4">
        <v>4.6399999999999997</v>
      </c>
      <c r="D61" s="4">
        <v>8.1999999999999993</v>
      </c>
      <c r="E61" s="4">
        <v>826</v>
      </c>
      <c r="F61" s="4">
        <v>2.9940000000000002</v>
      </c>
    </row>
    <row r="62" spans="1:6">
      <c r="A62" s="7">
        <v>41122.493344907409</v>
      </c>
      <c r="B62" s="4">
        <v>76.91</v>
      </c>
      <c r="C62" s="4">
        <v>4.3730000000000002</v>
      </c>
      <c r="D62" s="4">
        <v>8.14</v>
      </c>
      <c r="E62" s="4">
        <v>825.5</v>
      </c>
      <c r="F62" s="4">
        <v>2.9940000000000002</v>
      </c>
    </row>
    <row r="63" spans="1:6">
      <c r="A63" s="7">
        <v>41122.493391203701</v>
      </c>
      <c r="B63" s="4">
        <v>77.010000000000005</v>
      </c>
      <c r="C63" s="4">
        <v>4.1219999999999999</v>
      </c>
      <c r="D63" s="4">
        <v>8.16</v>
      </c>
      <c r="E63" s="4">
        <v>825.3</v>
      </c>
      <c r="F63" s="4">
        <v>2.9940000000000002</v>
      </c>
    </row>
    <row r="64" spans="1:6">
      <c r="A64" s="7">
        <v>41122.493425925924</v>
      </c>
      <c r="B64" s="4">
        <v>77.45</v>
      </c>
      <c r="C64" s="4">
        <v>3.504</v>
      </c>
      <c r="D64" s="4">
        <v>8.27</v>
      </c>
      <c r="E64" s="4">
        <v>834.3</v>
      </c>
      <c r="F64" s="4">
        <v>2.9940000000000002</v>
      </c>
    </row>
    <row r="65" spans="1:6">
      <c r="A65" s="7">
        <v>41122.493472222224</v>
      </c>
      <c r="B65" s="4">
        <v>77.47</v>
      </c>
      <c r="C65" s="4">
        <v>3.5670000000000002</v>
      </c>
      <c r="D65" s="4">
        <v>8.3000000000000007</v>
      </c>
      <c r="E65" s="4">
        <v>835</v>
      </c>
      <c r="F65" s="4">
        <v>2.9940000000000002</v>
      </c>
    </row>
    <row r="66" spans="1:6">
      <c r="A66" s="7">
        <v>41122.493518518517</v>
      </c>
      <c r="B66" s="4">
        <v>77.5</v>
      </c>
      <c r="C66" s="4">
        <v>3.5129999999999999</v>
      </c>
      <c r="D66" s="4">
        <v>8.2799999999999994</v>
      </c>
      <c r="E66" s="4">
        <v>827.9</v>
      </c>
      <c r="F66" s="4">
        <v>2.9940000000000002</v>
      </c>
    </row>
    <row r="67" spans="1:6">
      <c r="A67" s="7">
        <v>41122.493564814817</v>
      </c>
      <c r="B67" s="4">
        <v>77.63</v>
      </c>
      <c r="C67" s="4">
        <v>3.5059999999999998</v>
      </c>
      <c r="D67" s="4">
        <v>8.15</v>
      </c>
      <c r="E67" s="4">
        <v>824.4</v>
      </c>
      <c r="F67" s="4">
        <v>2.9940000000000002</v>
      </c>
    </row>
    <row r="68" spans="1:6">
      <c r="A68" s="7">
        <v>41122.493611111109</v>
      </c>
      <c r="B68" s="4">
        <v>77.95</v>
      </c>
      <c r="C68" s="4">
        <v>3.1520000000000001</v>
      </c>
      <c r="D68" s="4">
        <v>8.3699999999999992</v>
      </c>
      <c r="E68" s="4">
        <v>821.6</v>
      </c>
      <c r="F68" s="4">
        <v>3.02</v>
      </c>
    </row>
    <row r="69" spans="1:6">
      <c r="A69" s="7">
        <v>41122.493657407409</v>
      </c>
      <c r="B69" s="4">
        <v>77.69</v>
      </c>
      <c r="C69" s="4">
        <v>3.3109999999999999</v>
      </c>
      <c r="D69" s="4">
        <v>8.4600000000000009</v>
      </c>
      <c r="E69" s="4">
        <v>826.5</v>
      </c>
      <c r="F69" s="4">
        <v>2.9940000000000002</v>
      </c>
    </row>
    <row r="70" spans="1:6">
      <c r="A70" s="7">
        <v>41122.493703703702</v>
      </c>
      <c r="B70" s="4">
        <v>77.62</v>
      </c>
      <c r="C70" s="4">
        <v>3.2679999999999998</v>
      </c>
      <c r="D70" s="4">
        <v>8.44</v>
      </c>
      <c r="E70" s="4">
        <v>826.4</v>
      </c>
      <c r="F70" s="4">
        <v>2.9940000000000002</v>
      </c>
    </row>
    <row r="71" spans="1:6">
      <c r="A71" s="7">
        <v>41122.493750000001</v>
      </c>
      <c r="B71" s="4">
        <v>77.67</v>
      </c>
      <c r="C71" s="4">
        <v>3.4929999999999999</v>
      </c>
      <c r="D71" s="4">
        <v>8.44</v>
      </c>
      <c r="E71" s="4">
        <v>824.7</v>
      </c>
      <c r="F71" s="4">
        <v>3.02</v>
      </c>
    </row>
    <row r="72" spans="1:6">
      <c r="A72" s="7">
        <v>41122.493784722225</v>
      </c>
      <c r="B72" s="4">
        <v>77.59</v>
      </c>
      <c r="C72" s="4">
        <v>3.8359999999999999</v>
      </c>
      <c r="D72" s="4">
        <v>8.49</v>
      </c>
      <c r="E72" s="4">
        <v>824.4</v>
      </c>
      <c r="F72" s="4">
        <v>2.9940000000000002</v>
      </c>
    </row>
    <row r="73" spans="1:6">
      <c r="A73" s="7">
        <v>41122.493831018517</v>
      </c>
      <c r="B73" s="4">
        <v>77.53</v>
      </c>
      <c r="C73" s="4">
        <v>4.03</v>
      </c>
      <c r="D73" s="4">
        <v>8.41</v>
      </c>
      <c r="E73" s="4">
        <v>827.3</v>
      </c>
      <c r="F73" s="4">
        <v>3.02</v>
      </c>
    </row>
    <row r="74" spans="1:6">
      <c r="A74" s="7">
        <v>41122.493877314817</v>
      </c>
      <c r="B74" s="4">
        <v>77.13</v>
      </c>
      <c r="C74" s="4">
        <v>4.6420000000000003</v>
      </c>
      <c r="D74" s="4">
        <v>8.3000000000000007</v>
      </c>
      <c r="E74" s="4">
        <v>824.6</v>
      </c>
      <c r="F74" s="4">
        <v>2.9940000000000002</v>
      </c>
    </row>
    <row r="75" spans="1:6">
      <c r="A75" s="7">
        <v>41122.493923611109</v>
      </c>
      <c r="B75" s="4">
        <v>77.430000000000007</v>
      </c>
      <c r="C75" s="4">
        <v>3.3740000000000001</v>
      </c>
      <c r="D75" s="4">
        <v>8.4600000000000009</v>
      </c>
      <c r="E75" s="4">
        <v>825.1</v>
      </c>
      <c r="F75" s="4">
        <v>3.02</v>
      </c>
    </row>
    <row r="76" spans="1:6">
      <c r="A76" s="7">
        <v>41122.493969907409</v>
      </c>
      <c r="B76" s="4">
        <v>78.86</v>
      </c>
      <c r="C76" s="4">
        <v>0.77600000000000002</v>
      </c>
      <c r="D76" s="4">
        <v>8.6199999999999992</v>
      </c>
      <c r="E76" s="4">
        <v>856.9</v>
      </c>
      <c r="F76" s="4">
        <v>3.02</v>
      </c>
    </row>
    <row r="77" spans="1:6">
      <c r="A77" s="7">
        <v>41122.494016203702</v>
      </c>
      <c r="B77" s="4">
        <v>81.84</v>
      </c>
      <c r="C77" s="4">
        <v>0.56999999999999995</v>
      </c>
      <c r="D77" s="4">
        <v>8.75</v>
      </c>
      <c r="E77" s="4">
        <v>842</v>
      </c>
      <c r="F77" s="4">
        <v>2.9940000000000002</v>
      </c>
    </row>
    <row r="78" spans="1:6">
      <c r="A78" s="7">
        <v>41122.494062500002</v>
      </c>
      <c r="B78" s="4">
        <v>82.57</v>
      </c>
      <c r="C78" s="4">
        <v>0.71099999999999997</v>
      </c>
      <c r="D78" s="4">
        <v>8.7899999999999991</v>
      </c>
      <c r="E78" s="4">
        <v>836.4</v>
      </c>
      <c r="F78" s="4">
        <v>3.02</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dimension ref="A1:J61"/>
  <sheetViews>
    <sheetView topLeftCell="A4" zoomScale="70" zoomScaleNormal="70" workbookViewId="0">
      <selection activeCell="E19" sqref="E19"/>
    </sheetView>
  </sheetViews>
  <sheetFormatPr defaultRowHeight="15"/>
  <cols>
    <col min="1" max="6" width="21.7109375" style="4" customWidth="1"/>
    <col min="7" max="9" width="19.85546875" style="4" customWidth="1"/>
    <col min="10" max="10" width="17.42578125" style="4" customWidth="1"/>
    <col min="11" max="16384" width="9.140625" style="4"/>
  </cols>
  <sheetData>
    <row r="1" spans="1:10" ht="45.75" customHeight="1">
      <c r="A1" s="4" t="s">
        <v>101</v>
      </c>
      <c r="B1" s="4" t="s">
        <v>147</v>
      </c>
      <c r="C1" s="9" t="s">
        <v>237</v>
      </c>
      <c r="D1" s="9" t="s">
        <v>236</v>
      </c>
      <c r="E1" s="9" t="s">
        <v>228</v>
      </c>
      <c r="F1" s="9" t="s">
        <v>229</v>
      </c>
      <c r="G1" s="9" t="s">
        <v>230</v>
      </c>
      <c r="H1" s="9" t="s">
        <v>242</v>
      </c>
      <c r="I1" s="9" t="s">
        <v>243</v>
      </c>
      <c r="J1" s="9" t="s">
        <v>231</v>
      </c>
    </row>
    <row r="2" spans="1:10">
      <c r="A2" s="4" t="s">
        <v>103</v>
      </c>
      <c r="B2" s="7">
        <v>41115.631238425929</v>
      </c>
      <c r="C2" s="5">
        <v>41115</v>
      </c>
      <c r="D2" s="14">
        <v>0.63123842592592594</v>
      </c>
      <c r="E2" s="4">
        <f>MAX(B8:B59)-MIN(B8:B59)</f>
        <v>9.2900000000000063</v>
      </c>
      <c r="F2" s="4">
        <f>MAX(C8:C59)-MIN(C8:C59)</f>
        <v>20.887</v>
      </c>
      <c r="G2" s="4">
        <f>MAX(E8:E59)-MIN(E8:E59)</f>
        <v>904</v>
      </c>
      <c r="H2" s="4">
        <f>MAX(B8:B59)</f>
        <v>85.31</v>
      </c>
      <c r="I2" s="4">
        <f>MIN(B8:B59)</f>
        <v>76.02</v>
      </c>
      <c r="J2" s="13"/>
    </row>
    <row r="3" spans="1:10">
      <c r="A3" s="4" t="s">
        <v>146</v>
      </c>
      <c r="B3" s="7">
        <v>41115.631238425929</v>
      </c>
    </row>
    <row r="4" spans="1:10">
      <c r="A4" s="4" t="s">
        <v>104</v>
      </c>
      <c r="B4" s="7">
        <v>41115.631238425929</v>
      </c>
    </row>
    <row r="7" spans="1:10">
      <c r="A7" s="4" t="s">
        <v>145</v>
      </c>
      <c r="B7" s="4" t="s">
        <v>144</v>
      </c>
      <c r="C7" s="4" t="s">
        <v>143</v>
      </c>
      <c r="D7" s="4" t="s">
        <v>124</v>
      </c>
      <c r="E7" s="4" t="s">
        <v>142</v>
      </c>
      <c r="F7" s="4" t="s">
        <v>141</v>
      </c>
    </row>
    <row r="8" spans="1:10">
      <c r="A8" s="7">
        <v>41115.633761574078</v>
      </c>
      <c r="B8" s="4">
        <v>85.31</v>
      </c>
      <c r="C8" s="4">
        <v>0.17299999999999999</v>
      </c>
      <c r="D8" s="4">
        <v>8.07</v>
      </c>
      <c r="E8" s="4">
        <v>1661</v>
      </c>
      <c r="F8" s="4">
        <v>2.629</v>
      </c>
    </row>
    <row r="9" spans="1:10">
      <c r="A9" s="7">
        <v>41115.63380787037</v>
      </c>
      <c r="B9" s="4">
        <v>84.58</v>
      </c>
      <c r="C9" s="4">
        <v>1.2869999999999999</v>
      </c>
      <c r="D9" s="4">
        <v>8.02</v>
      </c>
      <c r="E9" s="4">
        <v>1601</v>
      </c>
      <c r="F9" s="4">
        <v>2.6549999999999998</v>
      </c>
    </row>
    <row r="10" spans="1:10">
      <c r="A10" s="7">
        <v>41115.63385416667</v>
      </c>
      <c r="B10" s="4">
        <v>80.989999999999995</v>
      </c>
      <c r="C10" s="4">
        <v>2.2730000000000001</v>
      </c>
      <c r="D10" s="4">
        <v>7.96</v>
      </c>
      <c r="E10" s="4">
        <v>1652</v>
      </c>
      <c r="F10" s="4">
        <v>2.629</v>
      </c>
    </row>
    <row r="11" spans="1:10">
      <c r="A11" s="7">
        <v>41115.633900462963</v>
      </c>
      <c r="B11" s="4">
        <v>79.94</v>
      </c>
      <c r="C11" s="4">
        <v>3.0230000000000001</v>
      </c>
      <c r="D11" s="4">
        <v>7.95</v>
      </c>
      <c r="E11" s="4">
        <v>1646</v>
      </c>
      <c r="F11" s="4">
        <v>2.629</v>
      </c>
    </row>
    <row r="12" spans="1:10">
      <c r="A12" s="7">
        <v>41115.633946759262</v>
      </c>
      <c r="B12" s="4">
        <v>79.34</v>
      </c>
      <c r="C12" s="4">
        <v>4.1130000000000004</v>
      </c>
      <c r="D12" s="4">
        <v>7.95</v>
      </c>
      <c r="E12" s="4">
        <v>1652</v>
      </c>
      <c r="F12" s="4">
        <v>2.629</v>
      </c>
    </row>
    <row r="13" spans="1:10">
      <c r="A13" s="7">
        <v>41115.633981481478</v>
      </c>
      <c r="B13" s="4">
        <v>79.319999999999993</v>
      </c>
      <c r="C13" s="4">
        <v>4.99</v>
      </c>
      <c r="D13" s="4">
        <v>8.1</v>
      </c>
      <c r="E13" s="4">
        <v>1647</v>
      </c>
      <c r="F13" s="4">
        <v>2.629</v>
      </c>
    </row>
    <row r="14" spans="1:10">
      <c r="A14" s="7">
        <v>41115.634027777778</v>
      </c>
      <c r="B14" s="4">
        <v>78.41</v>
      </c>
      <c r="C14" s="4">
        <v>6.4770000000000003</v>
      </c>
      <c r="D14" s="4">
        <v>8.17</v>
      </c>
      <c r="E14" s="4">
        <v>1643</v>
      </c>
      <c r="F14" s="4">
        <v>2.629</v>
      </c>
    </row>
    <row r="15" spans="1:10">
      <c r="A15" s="7">
        <v>41115.634074074071</v>
      </c>
      <c r="B15" s="4">
        <v>77.75</v>
      </c>
      <c r="C15" s="4">
        <v>7.4939999999999998</v>
      </c>
      <c r="D15" s="4">
        <v>8.17</v>
      </c>
      <c r="E15" s="4">
        <v>1654</v>
      </c>
      <c r="F15" s="4">
        <v>2.629</v>
      </c>
    </row>
    <row r="16" spans="1:10">
      <c r="A16" s="7">
        <v>41115.634120370371</v>
      </c>
      <c r="B16" s="4">
        <v>77.27</v>
      </c>
      <c r="C16" s="4">
        <v>10.214</v>
      </c>
      <c r="D16" s="4">
        <v>8.16</v>
      </c>
      <c r="E16" s="4">
        <v>1665</v>
      </c>
      <c r="F16" s="4">
        <v>2.629</v>
      </c>
    </row>
    <row r="17" spans="1:6">
      <c r="A17" s="7">
        <v>41115.634166666663</v>
      </c>
      <c r="B17" s="4">
        <v>77.010000000000005</v>
      </c>
      <c r="C17" s="4">
        <v>12.99</v>
      </c>
      <c r="D17" s="4">
        <v>8.17</v>
      </c>
      <c r="E17" s="4">
        <v>1680</v>
      </c>
      <c r="F17" s="4">
        <v>2.629</v>
      </c>
    </row>
    <row r="18" spans="1:6">
      <c r="A18" s="7">
        <v>41115.634212962963</v>
      </c>
      <c r="B18" s="4">
        <v>76.87</v>
      </c>
      <c r="C18" s="4">
        <v>16.82</v>
      </c>
      <c r="D18" s="4">
        <v>8.14</v>
      </c>
      <c r="E18" s="4">
        <v>1705</v>
      </c>
      <c r="F18" s="4">
        <v>2.629</v>
      </c>
    </row>
    <row r="19" spans="1:6">
      <c r="A19" s="7">
        <v>41115.634259259263</v>
      </c>
      <c r="B19" s="4">
        <v>76.63</v>
      </c>
      <c r="C19" s="4">
        <v>20.605</v>
      </c>
      <c r="D19" s="4">
        <v>8.09</v>
      </c>
      <c r="E19" s="4">
        <v>1283</v>
      </c>
      <c r="F19" s="4">
        <v>2.629</v>
      </c>
    </row>
    <row r="20" spans="1:6">
      <c r="A20" s="7">
        <v>41115.634305555555</v>
      </c>
      <c r="B20" s="4">
        <v>76.37</v>
      </c>
      <c r="C20" s="4">
        <v>20.811</v>
      </c>
      <c r="D20" s="4">
        <v>7.77</v>
      </c>
      <c r="E20" s="4">
        <v>2056</v>
      </c>
      <c r="F20" s="4">
        <v>2.629</v>
      </c>
    </row>
    <row r="21" spans="1:6">
      <c r="A21" s="7">
        <v>41115.634340277778</v>
      </c>
      <c r="B21" s="4">
        <v>76.040000000000006</v>
      </c>
      <c r="C21" s="4">
        <v>20.866</v>
      </c>
      <c r="D21" s="4">
        <v>7.39</v>
      </c>
      <c r="E21" s="4">
        <v>2184</v>
      </c>
      <c r="F21" s="4">
        <v>2.629</v>
      </c>
    </row>
    <row r="22" spans="1:6">
      <c r="A22" s="7">
        <v>41115.634386574071</v>
      </c>
      <c r="B22" s="4">
        <v>76.02</v>
      </c>
      <c r="C22" s="4">
        <v>20.898</v>
      </c>
      <c r="D22" s="4">
        <v>7.34</v>
      </c>
      <c r="E22" s="4">
        <v>2187</v>
      </c>
      <c r="F22" s="4">
        <v>2.629</v>
      </c>
    </row>
    <row r="23" spans="1:6">
      <c r="A23" s="7">
        <v>41115.634432870371</v>
      </c>
      <c r="B23" s="4">
        <v>76.03</v>
      </c>
      <c r="C23" s="4">
        <v>20.908999999999999</v>
      </c>
      <c r="D23" s="4">
        <v>7.38</v>
      </c>
      <c r="E23" s="4">
        <v>2187</v>
      </c>
      <c r="F23" s="4">
        <v>2.629</v>
      </c>
    </row>
    <row r="24" spans="1:6">
      <c r="A24" s="7">
        <v>41115.634479166663</v>
      </c>
      <c r="B24" s="4">
        <v>76.06</v>
      </c>
      <c r="C24" s="4">
        <v>20.931999999999999</v>
      </c>
      <c r="D24" s="4">
        <v>7.37</v>
      </c>
      <c r="E24" s="4">
        <v>2187</v>
      </c>
      <c r="F24" s="4">
        <v>2.629</v>
      </c>
    </row>
    <row r="25" spans="1:6">
      <c r="A25" s="7">
        <v>41115.634525462963</v>
      </c>
      <c r="B25" s="4">
        <v>76.099999999999994</v>
      </c>
      <c r="C25" s="4">
        <v>20.952000000000002</v>
      </c>
      <c r="D25" s="4">
        <v>7.36</v>
      </c>
      <c r="E25" s="4">
        <v>2187</v>
      </c>
      <c r="F25" s="4">
        <v>2.6030000000000002</v>
      </c>
    </row>
    <row r="26" spans="1:6">
      <c r="A26" s="7">
        <v>41115.634571759256</v>
      </c>
      <c r="B26" s="4">
        <v>76.12</v>
      </c>
      <c r="C26" s="4">
        <v>20.97</v>
      </c>
      <c r="D26" s="4">
        <v>7.24</v>
      </c>
      <c r="E26" s="4">
        <v>2183</v>
      </c>
      <c r="F26" s="4">
        <v>2.629</v>
      </c>
    </row>
    <row r="27" spans="1:6">
      <c r="A27" s="7">
        <v>41115.634618055556</v>
      </c>
      <c r="B27" s="4">
        <v>76.13</v>
      </c>
      <c r="C27" s="4">
        <v>20.984999999999999</v>
      </c>
      <c r="D27" s="4">
        <v>7.24</v>
      </c>
      <c r="E27" s="4">
        <v>2183</v>
      </c>
      <c r="F27" s="4">
        <v>2.629</v>
      </c>
    </row>
    <row r="28" spans="1:6">
      <c r="A28" s="7">
        <v>41115.634664351855</v>
      </c>
      <c r="B28" s="4">
        <v>76.16</v>
      </c>
      <c r="C28" s="4">
        <v>20.983000000000001</v>
      </c>
      <c r="D28" s="4">
        <v>7.26</v>
      </c>
      <c r="E28" s="4">
        <v>2180</v>
      </c>
      <c r="F28" s="4">
        <v>2.629</v>
      </c>
    </row>
    <row r="29" spans="1:6">
      <c r="A29" s="7">
        <v>41115.634710648148</v>
      </c>
      <c r="B29" s="4">
        <v>76.180000000000007</v>
      </c>
      <c r="C29" s="4">
        <v>20.995999999999999</v>
      </c>
      <c r="D29" s="4">
        <v>7.26</v>
      </c>
      <c r="E29" s="4">
        <v>2176</v>
      </c>
      <c r="F29" s="4">
        <v>2.629</v>
      </c>
    </row>
    <row r="30" spans="1:6">
      <c r="A30" s="7">
        <v>41115.634745370371</v>
      </c>
      <c r="B30" s="4">
        <v>76.2</v>
      </c>
      <c r="C30" s="4">
        <v>21.007000000000001</v>
      </c>
      <c r="D30" s="4">
        <v>7.27</v>
      </c>
      <c r="E30" s="4">
        <v>2170</v>
      </c>
      <c r="F30" s="4">
        <v>2.629</v>
      </c>
    </row>
    <row r="31" spans="1:6">
      <c r="A31" s="7">
        <v>41115.634791666664</v>
      </c>
      <c r="B31" s="4">
        <v>76.22</v>
      </c>
      <c r="C31" s="4">
        <v>21.018000000000001</v>
      </c>
      <c r="D31" s="4">
        <v>7.27</v>
      </c>
      <c r="E31" s="4">
        <v>2168</v>
      </c>
      <c r="F31" s="4">
        <v>2.629</v>
      </c>
    </row>
    <row r="32" spans="1:6">
      <c r="A32" s="7">
        <v>41115.634837962964</v>
      </c>
      <c r="B32" s="4">
        <v>76.22</v>
      </c>
      <c r="C32" s="4">
        <v>21.010999999999999</v>
      </c>
      <c r="D32" s="4">
        <v>7.27</v>
      </c>
      <c r="E32" s="4">
        <v>2167</v>
      </c>
      <c r="F32" s="4">
        <v>2.629</v>
      </c>
    </row>
    <row r="33" spans="1:6">
      <c r="A33" s="7">
        <v>41115.634884259256</v>
      </c>
      <c r="B33" s="4">
        <v>76.23</v>
      </c>
      <c r="C33" s="4">
        <v>21.02</v>
      </c>
      <c r="D33" s="4">
        <v>7.27</v>
      </c>
      <c r="E33" s="4">
        <v>2166</v>
      </c>
      <c r="F33" s="4">
        <v>2.629</v>
      </c>
    </row>
    <row r="34" spans="1:6">
      <c r="A34" s="7">
        <v>41115.634930555556</v>
      </c>
      <c r="B34" s="4">
        <v>76.23</v>
      </c>
      <c r="C34" s="4">
        <v>21.029</v>
      </c>
      <c r="D34" s="4">
        <v>7.27</v>
      </c>
      <c r="E34" s="4">
        <v>2165</v>
      </c>
      <c r="F34" s="4">
        <v>2.629</v>
      </c>
    </row>
    <row r="35" spans="1:6">
      <c r="A35" s="7">
        <v>41115.634976851848</v>
      </c>
      <c r="B35" s="4">
        <v>76.239999999999995</v>
      </c>
      <c r="C35" s="4">
        <v>21.036999999999999</v>
      </c>
      <c r="D35" s="4">
        <v>7.27</v>
      </c>
      <c r="E35" s="4">
        <v>2164</v>
      </c>
      <c r="F35" s="4">
        <v>2.629</v>
      </c>
    </row>
    <row r="36" spans="1:6">
      <c r="A36" s="7">
        <v>41115.635023148148</v>
      </c>
      <c r="B36" s="4">
        <v>76.260000000000005</v>
      </c>
      <c r="C36" s="4">
        <v>21.044</v>
      </c>
      <c r="D36" s="4">
        <v>7.27</v>
      </c>
      <c r="E36" s="4">
        <v>2163</v>
      </c>
      <c r="F36" s="4">
        <v>2.629</v>
      </c>
    </row>
    <row r="37" spans="1:6">
      <c r="A37" s="7">
        <v>41115.635069444441</v>
      </c>
      <c r="B37" s="4">
        <v>76.27</v>
      </c>
      <c r="C37" s="4">
        <v>21.033999999999999</v>
      </c>
      <c r="D37" s="4">
        <v>7.27</v>
      </c>
      <c r="E37" s="4">
        <v>2161</v>
      </c>
      <c r="F37" s="4">
        <v>2.629</v>
      </c>
    </row>
    <row r="38" spans="1:6">
      <c r="A38" s="7">
        <v>41115.635104166664</v>
      </c>
      <c r="B38" s="4">
        <v>76.260000000000005</v>
      </c>
      <c r="C38" s="4">
        <v>21.04</v>
      </c>
      <c r="D38" s="4">
        <v>7.26</v>
      </c>
      <c r="E38" s="4">
        <v>2160</v>
      </c>
      <c r="F38" s="4">
        <v>2.629</v>
      </c>
    </row>
    <row r="39" spans="1:6">
      <c r="A39" s="7">
        <v>41115.635150462964</v>
      </c>
      <c r="B39" s="4">
        <v>76.27</v>
      </c>
      <c r="C39" s="4">
        <v>21.045999999999999</v>
      </c>
      <c r="D39" s="4">
        <v>7.26</v>
      </c>
      <c r="E39" s="4">
        <v>2159</v>
      </c>
      <c r="F39" s="4">
        <v>2.629</v>
      </c>
    </row>
    <row r="40" spans="1:6">
      <c r="A40" s="7">
        <v>41115.635196759256</v>
      </c>
      <c r="B40" s="4">
        <v>76.260000000000005</v>
      </c>
      <c r="C40" s="4">
        <v>21.050999999999998</v>
      </c>
      <c r="D40" s="4">
        <v>7.26</v>
      </c>
      <c r="E40" s="4">
        <v>2157</v>
      </c>
      <c r="F40" s="4">
        <v>2.6030000000000002</v>
      </c>
    </row>
    <row r="41" spans="1:6">
      <c r="A41" s="7">
        <v>41115.635243055556</v>
      </c>
      <c r="B41" s="4">
        <v>76.260000000000005</v>
      </c>
      <c r="C41" s="4">
        <v>21.04</v>
      </c>
      <c r="D41" s="4">
        <v>7.27</v>
      </c>
      <c r="E41" s="4">
        <v>2154</v>
      </c>
      <c r="F41" s="4">
        <v>2.629</v>
      </c>
    </row>
    <row r="42" spans="1:6">
      <c r="A42" s="7">
        <v>41115.635289351849</v>
      </c>
      <c r="B42" s="4">
        <v>76.27</v>
      </c>
      <c r="C42" s="4">
        <v>21.044</v>
      </c>
      <c r="D42" s="4">
        <v>7.27</v>
      </c>
      <c r="E42" s="4">
        <v>2156</v>
      </c>
      <c r="F42" s="4">
        <v>2.629</v>
      </c>
    </row>
    <row r="43" spans="1:6">
      <c r="A43" s="7">
        <v>41115.635335648149</v>
      </c>
      <c r="B43" s="4">
        <v>76.260000000000005</v>
      </c>
      <c r="C43" s="4">
        <v>21.048999999999999</v>
      </c>
      <c r="D43" s="4">
        <v>7.27</v>
      </c>
      <c r="E43" s="4">
        <v>2155</v>
      </c>
      <c r="F43" s="4">
        <v>2.629</v>
      </c>
    </row>
    <row r="44" spans="1:6">
      <c r="A44" s="7">
        <v>41115.635381944441</v>
      </c>
      <c r="B44" s="4">
        <v>76.260000000000005</v>
      </c>
      <c r="C44" s="4">
        <v>21.053999999999998</v>
      </c>
      <c r="D44" s="4">
        <v>7.27</v>
      </c>
      <c r="E44" s="4">
        <v>2155</v>
      </c>
      <c r="F44" s="4">
        <v>2.629</v>
      </c>
    </row>
    <row r="45" spans="1:6">
      <c r="A45" s="7">
        <v>41115.635428240741</v>
      </c>
      <c r="B45" s="4">
        <v>76.260000000000005</v>
      </c>
      <c r="C45" s="4">
        <v>21.056999999999999</v>
      </c>
      <c r="D45" s="4">
        <v>7.27</v>
      </c>
      <c r="E45" s="4">
        <v>2154</v>
      </c>
      <c r="F45" s="4">
        <v>2.629</v>
      </c>
    </row>
    <row r="46" spans="1:6">
      <c r="A46" s="7">
        <v>41115.635474537034</v>
      </c>
      <c r="B46" s="4">
        <v>76.27</v>
      </c>
      <c r="C46" s="4">
        <v>21.06</v>
      </c>
      <c r="D46" s="4">
        <v>7.27</v>
      </c>
      <c r="E46" s="4">
        <v>2154</v>
      </c>
      <c r="F46" s="4">
        <v>2.629</v>
      </c>
    </row>
    <row r="47" spans="1:6">
      <c r="A47" s="7">
        <v>41115.635509259257</v>
      </c>
      <c r="B47" s="4">
        <v>76.27</v>
      </c>
      <c r="C47" s="4">
        <v>21.047999999999998</v>
      </c>
      <c r="D47" s="4">
        <v>7.27</v>
      </c>
      <c r="E47" s="4">
        <v>2153</v>
      </c>
      <c r="F47" s="4">
        <v>2.629</v>
      </c>
    </row>
    <row r="48" spans="1:6">
      <c r="A48" s="7">
        <v>41115.635555555556</v>
      </c>
      <c r="B48" s="4">
        <v>76.25</v>
      </c>
      <c r="C48" s="4">
        <v>21.035</v>
      </c>
      <c r="D48" s="4">
        <v>7.28</v>
      </c>
      <c r="E48" s="4">
        <v>2061</v>
      </c>
      <c r="F48" s="4">
        <v>2.629</v>
      </c>
    </row>
    <row r="49" spans="1:6">
      <c r="A49" s="7">
        <v>41115.635601851849</v>
      </c>
      <c r="B49" s="4">
        <v>76.260000000000005</v>
      </c>
      <c r="C49" s="4">
        <v>20.888000000000002</v>
      </c>
      <c r="D49" s="4">
        <v>7.23</v>
      </c>
      <c r="E49" s="4">
        <v>2044</v>
      </c>
      <c r="F49" s="4">
        <v>2.629</v>
      </c>
    </row>
    <row r="50" spans="1:6">
      <c r="A50" s="7">
        <v>41115.635648148149</v>
      </c>
      <c r="B50" s="4">
        <v>76.27</v>
      </c>
      <c r="C50" s="4">
        <v>20.925000000000001</v>
      </c>
      <c r="D50" s="4">
        <v>6.95</v>
      </c>
      <c r="E50" s="4">
        <v>1954</v>
      </c>
      <c r="F50" s="4">
        <v>2.629</v>
      </c>
    </row>
    <row r="51" spans="1:6">
      <c r="A51" s="7">
        <v>41115.635694444441</v>
      </c>
      <c r="B51" s="4">
        <v>76.260000000000005</v>
      </c>
      <c r="C51" s="4">
        <v>20.928000000000001</v>
      </c>
      <c r="D51" s="4">
        <v>6.93</v>
      </c>
      <c r="E51" s="4">
        <v>1973</v>
      </c>
      <c r="F51" s="4">
        <v>2.629</v>
      </c>
    </row>
    <row r="52" spans="1:6">
      <c r="A52" s="7">
        <v>41115.635740740741</v>
      </c>
      <c r="B52" s="4">
        <v>76.260000000000005</v>
      </c>
      <c r="C52" s="4">
        <v>20.431000000000001</v>
      </c>
      <c r="D52" s="4">
        <v>7.02</v>
      </c>
      <c r="E52" s="4">
        <v>1821</v>
      </c>
      <c r="F52" s="4">
        <v>2.629</v>
      </c>
    </row>
    <row r="53" spans="1:6">
      <c r="A53" s="7">
        <v>41115.635787037034</v>
      </c>
      <c r="B53" s="4">
        <v>76.31</v>
      </c>
      <c r="C53" s="4">
        <v>19.119</v>
      </c>
      <c r="D53" s="4">
        <v>7.14</v>
      </c>
      <c r="E53" s="4">
        <v>1728</v>
      </c>
      <c r="F53" s="4">
        <v>2.629</v>
      </c>
    </row>
    <row r="54" spans="1:6">
      <c r="A54" s="7">
        <v>41115.635833333334</v>
      </c>
      <c r="B54" s="4">
        <v>76.42</v>
      </c>
      <c r="C54" s="4">
        <v>16.024999999999999</v>
      </c>
      <c r="D54" s="4">
        <v>7.26</v>
      </c>
      <c r="E54" s="4">
        <v>1696</v>
      </c>
      <c r="F54" s="4">
        <v>2.629</v>
      </c>
    </row>
    <row r="55" spans="1:6">
      <c r="A55" s="7">
        <v>41115.635868055557</v>
      </c>
      <c r="B55" s="4">
        <v>76.58</v>
      </c>
      <c r="C55" s="4">
        <v>11.714</v>
      </c>
      <c r="D55" s="4">
        <v>7.32</v>
      </c>
      <c r="E55" s="4">
        <v>1667</v>
      </c>
      <c r="F55" s="4">
        <v>2.629</v>
      </c>
    </row>
    <row r="56" spans="1:6">
      <c r="A56" s="7">
        <v>41115.635914351849</v>
      </c>
      <c r="B56" s="4">
        <v>76.680000000000007</v>
      </c>
      <c r="C56" s="4">
        <v>8.468</v>
      </c>
      <c r="D56" s="4">
        <v>7.38</v>
      </c>
      <c r="E56" s="4">
        <v>1664</v>
      </c>
      <c r="F56" s="4">
        <v>2.629</v>
      </c>
    </row>
    <row r="57" spans="1:6">
      <c r="A57" s="7">
        <v>41115.635960648149</v>
      </c>
      <c r="B57" s="4">
        <v>76.959999999999994</v>
      </c>
      <c r="C57" s="4">
        <v>5.6189999999999998</v>
      </c>
      <c r="D57" s="4">
        <v>7.46</v>
      </c>
      <c r="E57" s="4">
        <v>1672</v>
      </c>
      <c r="F57" s="4">
        <v>2.6549999999999998</v>
      </c>
    </row>
    <row r="58" spans="1:6">
      <c r="A58" s="7">
        <v>41115.636006944442</v>
      </c>
      <c r="B58" s="4">
        <v>77.95</v>
      </c>
      <c r="C58" s="4">
        <v>3.915</v>
      </c>
      <c r="D58" s="4">
        <v>7.57</v>
      </c>
      <c r="E58" s="4">
        <v>1682</v>
      </c>
      <c r="F58" s="4">
        <v>2.6549999999999998</v>
      </c>
    </row>
    <row r="59" spans="1:6">
      <c r="A59" s="7">
        <v>41115.636053240742</v>
      </c>
      <c r="B59" s="4">
        <v>78.63</v>
      </c>
      <c r="C59" s="4">
        <v>2.2029999999999998</v>
      </c>
      <c r="D59" s="4">
        <v>7.68</v>
      </c>
      <c r="E59" s="4">
        <v>1698</v>
      </c>
      <c r="F59" s="4">
        <v>2.629</v>
      </c>
    </row>
    <row r="60" spans="1:6">
      <c r="A60" s="15">
        <v>41115.636099537034</v>
      </c>
      <c r="B60" s="13">
        <v>80.45</v>
      </c>
      <c r="C60" s="13">
        <v>0.21</v>
      </c>
      <c r="D60" s="13">
        <v>7.83</v>
      </c>
      <c r="E60" s="13">
        <v>3.78</v>
      </c>
      <c r="F60" s="13">
        <v>2.629</v>
      </c>
    </row>
    <row r="61" spans="1:6">
      <c r="A61" s="15">
        <v>41115.636145833334</v>
      </c>
      <c r="B61" s="13">
        <v>79.86</v>
      </c>
      <c r="C61" s="13">
        <v>0.113</v>
      </c>
      <c r="D61" s="13">
        <v>7.86</v>
      </c>
      <c r="E61" s="13">
        <v>2.008</v>
      </c>
      <c r="F61" s="13">
        <v>2.629</v>
      </c>
    </row>
  </sheetData>
  <pageMargins left="0.7" right="0.7" top="0.75" bottom="0.75" header="0.3" footer="0.3"/>
  <drawing r:id="rId1"/>
</worksheet>
</file>

<file path=xl/worksheets/sheet60.xml><?xml version="1.0" encoding="utf-8"?>
<worksheet xmlns="http://schemas.openxmlformats.org/spreadsheetml/2006/main" xmlns:r="http://schemas.openxmlformats.org/officeDocument/2006/relationships">
  <dimension ref="A1:K69"/>
  <sheetViews>
    <sheetView zoomScale="70" zoomScaleNormal="70" workbookViewId="0">
      <selection activeCell="G8" sqref="G8:G9"/>
    </sheetView>
  </sheetViews>
  <sheetFormatPr defaultRowHeight="15"/>
  <cols>
    <col min="1" max="4" width="18.5703125" style="4" customWidth="1"/>
    <col min="5" max="5" width="12.5703125" style="4" customWidth="1"/>
    <col min="6" max="6" width="15.5703125" style="4" customWidth="1"/>
    <col min="7" max="7" width="18.85546875" style="4" customWidth="1"/>
    <col min="8" max="8" width="11.5703125" style="4" customWidth="1"/>
    <col min="9" max="9" width="12.28515625" style="4" customWidth="1"/>
    <col min="10" max="10" width="17.5703125" style="4" customWidth="1"/>
    <col min="11" max="16384" width="9.140625" style="4"/>
  </cols>
  <sheetData>
    <row r="1" spans="1:11" ht="40.5" customHeight="1">
      <c r="A1" s="4" t="s">
        <v>101</v>
      </c>
      <c r="B1" s="4" t="s">
        <v>210</v>
      </c>
      <c r="C1" s="9" t="s">
        <v>237</v>
      </c>
      <c r="D1" s="9" t="s">
        <v>236</v>
      </c>
      <c r="E1" s="9" t="s">
        <v>228</v>
      </c>
      <c r="F1" s="9" t="s">
        <v>229</v>
      </c>
      <c r="G1" s="9" t="s">
        <v>230</v>
      </c>
      <c r="H1" s="9" t="s">
        <v>242</v>
      </c>
      <c r="I1" s="9" t="s">
        <v>243</v>
      </c>
      <c r="J1" s="9" t="s">
        <v>231</v>
      </c>
      <c r="K1" s="9" t="s">
        <v>232</v>
      </c>
    </row>
    <row r="2" spans="1:11">
      <c r="A2" s="4" t="s">
        <v>103</v>
      </c>
      <c r="B2" s="7">
        <v>41122.475173611114</v>
      </c>
      <c r="C2" s="5">
        <v>41122</v>
      </c>
      <c r="D2" s="6">
        <v>0.47517361111111112</v>
      </c>
      <c r="E2" s="4">
        <f>MAX(B8:B46,B49:B68)-MIN(B8:B46,B49:B68)</f>
        <v>8.39</v>
      </c>
      <c r="F2" s="4">
        <f>MAX(C8:C46,C49:C68)-MIN(C8:C46,C49:C68)</f>
        <v>9.5599999999999987</v>
      </c>
      <c r="G2" s="4">
        <f>MAX(E8:E46,E49:E68)-MIN(E8:E46,E49:E68)</f>
        <v>67</v>
      </c>
      <c r="H2" s="4">
        <f>MAX(B8:B46,B49:B68)</f>
        <v>80.47</v>
      </c>
      <c r="I2" s="4">
        <f>MIN(B8:B46,B49:B68)</f>
        <v>72.08</v>
      </c>
      <c r="J2" s="13"/>
      <c r="K2" s="4" t="s">
        <v>244</v>
      </c>
    </row>
    <row r="3" spans="1:11">
      <c r="A3" s="4" t="s">
        <v>146</v>
      </c>
      <c r="B3" s="7">
        <v>41122.475173611114</v>
      </c>
      <c r="K3" s="4" t="s">
        <v>320</v>
      </c>
    </row>
    <row r="4" spans="1:11">
      <c r="A4" s="4" t="s">
        <v>104</v>
      </c>
      <c r="B4" s="7">
        <v>41122.475173611114</v>
      </c>
    </row>
    <row r="7" spans="1:11">
      <c r="A7" s="4" t="s">
        <v>145</v>
      </c>
      <c r="B7" s="4" t="s">
        <v>144</v>
      </c>
      <c r="C7" s="4" t="s">
        <v>143</v>
      </c>
      <c r="D7" s="4" t="s">
        <v>124</v>
      </c>
      <c r="E7" s="4" t="s">
        <v>142</v>
      </c>
      <c r="F7" s="4" t="s">
        <v>141</v>
      </c>
      <c r="G7" s="4" t="s">
        <v>232</v>
      </c>
    </row>
    <row r="8" spans="1:11">
      <c r="A8" s="7">
        <v>41122.477986111109</v>
      </c>
      <c r="B8" s="4">
        <v>80.45</v>
      </c>
      <c r="C8" s="4">
        <v>0.35399999999999998</v>
      </c>
      <c r="D8" s="4">
        <v>8.67</v>
      </c>
      <c r="E8" s="4">
        <v>1031</v>
      </c>
      <c r="F8" s="4">
        <v>3.02</v>
      </c>
      <c r="G8" s="4" t="s">
        <v>308</v>
      </c>
    </row>
    <row r="9" spans="1:11">
      <c r="A9" s="7">
        <v>41122.478020833332</v>
      </c>
      <c r="B9" s="4">
        <v>80.45</v>
      </c>
      <c r="C9" s="4">
        <v>0.33500000000000002</v>
      </c>
      <c r="D9" s="4">
        <v>8.6300000000000008</v>
      </c>
      <c r="E9" s="4">
        <v>1031</v>
      </c>
      <c r="F9" s="4">
        <v>3.02</v>
      </c>
      <c r="G9" s="4" t="s">
        <v>309</v>
      </c>
    </row>
    <row r="10" spans="1:11">
      <c r="A10" s="7">
        <v>41122.478067129632</v>
      </c>
      <c r="B10" s="4">
        <v>80.36</v>
      </c>
      <c r="C10" s="4">
        <v>0.33700000000000002</v>
      </c>
      <c r="D10" s="4">
        <v>8.59</v>
      </c>
      <c r="E10" s="4">
        <v>1031</v>
      </c>
      <c r="F10" s="4">
        <v>3.02</v>
      </c>
    </row>
    <row r="11" spans="1:11">
      <c r="A11" s="7">
        <v>41122.478113425925</v>
      </c>
      <c r="B11" s="4">
        <v>80.38</v>
      </c>
      <c r="C11" s="4">
        <v>0.32600000000000001</v>
      </c>
      <c r="D11" s="4">
        <v>8.5500000000000007</v>
      </c>
      <c r="E11" s="4">
        <v>1031</v>
      </c>
      <c r="F11" s="4">
        <v>3.02</v>
      </c>
    </row>
    <row r="12" spans="1:11">
      <c r="A12" s="7">
        <v>41122.478159722225</v>
      </c>
      <c r="B12" s="4">
        <v>80.400000000000006</v>
      </c>
      <c r="C12" s="4">
        <v>0.31900000000000001</v>
      </c>
      <c r="D12" s="4">
        <v>8.51</v>
      </c>
      <c r="E12" s="4">
        <v>1031</v>
      </c>
      <c r="F12" s="4">
        <v>3.0459999999999998</v>
      </c>
    </row>
    <row r="13" spans="1:11">
      <c r="A13" s="7">
        <v>41122.478206018517</v>
      </c>
      <c r="B13" s="4">
        <v>80.42</v>
      </c>
      <c r="C13" s="4">
        <v>0.36399999999999999</v>
      </c>
      <c r="D13" s="4">
        <v>8.48</v>
      </c>
      <c r="E13" s="4">
        <v>1030</v>
      </c>
      <c r="F13" s="4">
        <v>3.02</v>
      </c>
    </row>
    <row r="14" spans="1:11">
      <c r="A14" s="7">
        <v>41122.478252314817</v>
      </c>
      <c r="B14" s="4">
        <v>80.430000000000007</v>
      </c>
      <c r="C14" s="4">
        <v>0.26200000000000001</v>
      </c>
      <c r="D14" s="4">
        <v>8.4600000000000009</v>
      </c>
      <c r="E14" s="4">
        <v>1031</v>
      </c>
      <c r="F14" s="4">
        <v>3.02</v>
      </c>
    </row>
    <row r="15" spans="1:11">
      <c r="A15" s="7">
        <v>41122.478298611109</v>
      </c>
      <c r="B15" s="4">
        <v>80.45</v>
      </c>
      <c r="C15" s="4">
        <v>0.27900000000000003</v>
      </c>
      <c r="D15" s="4">
        <v>8.44</v>
      </c>
      <c r="E15" s="4">
        <v>1031</v>
      </c>
      <c r="F15" s="4">
        <v>2.9940000000000002</v>
      </c>
    </row>
    <row r="16" spans="1:11">
      <c r="A16" s="7">
        <v>41122.478344907409</v>
      </c>
      <c r="B16" s="4">
        <v>80.459999999999994</v>
      </c>
      <c r="C16" s="4">
        <v>0.33100000000000002</v>
      </c>
      <c r="D16" s="4">
        <v>8.42</v>
      </c>
      <c r="E16" s="4">
        <v>1031</v>
      </c>
      <c r="F16" s="4">
        <v>3.02</v>
      </c>
    </row>
    <row r="17" spans="1:6">
      <c r="A17" s="7">
        <v>41122.478379629632</v>
      </c>
      <c r="B17" s="4">
        <v>80.47</v>
      </c>
      <c r="C17" s="4">
        <v>0.45100000000000001</v>
      </c>
      <c r="D17" s="4">
        <v>8.39</v>
      </c>
      <c r="E17" s="4">
        <v>1029</v>
      </c>
      <c r="F17" s="4">
        <v>3.02</v>
      </c>
    </row>
    <row r="18" spans="1:6">
      <c r="A18" s="7">
        <v>41122.478425925925</v>
      </c>
      <c r="B18" s="4">
        <v>79.64</v>
      </c>
      <c r="C18" s="4">
        <v>1.821</v>
      </c>
      <c r="D18" s="4">
        <v>8.35</v>
      </c>
      <c r="E18" s="4">
        <v>1014</v>
      </c>
      <c r="F18" s="4">
        <v>3.02</v>
      </c>
    </row>
    <row r="19" spans="1:6">
      <c r="A19" s="7">
        <v>41122.478472222225</v>
      </c>
      <c r="B19" s="4">
        <v>78.14</v>
      </c>
      <c r="C19" s="4">
        <v>2.5790000000000002</v>
      </c>
      <c r="D19" s="4">
        <v>8.2799999999999994</v>
      </c>
      <c r="E19" s="4">
        <v>1023</v>
      </c>
      <c r="F19" s="4">
        <v>3.02</v>
      </c>
    </row>
    <row r="20" spans="1:6">
      <c r="A20" s="7">
        <v>41122.478518518517</v>
      </c>
      <c r="B20" s="4">
        <v>77.14</v>
      </c>
      <c r="C20" s="4">
        <v>4.7430000000000003</v>
      </c>
      <c r="D20" s="4">
        <v>8.19</v>
      </c>
      <c r="E20" s="4">
        <v>1027</v>
      </c>
      <c r="F20" s="4">
        <v>2.9940000000000002</v>
      </c>
    </row>
    <row r="21" spans="1:6">
      <c r="A21" s="7">
        <v>41122.478564814817</v>
      </c>
      <c r="B21" s="4">
        <v>76.569999999999993</v>
      </c>
      <c r="C21" s="4">
        <v>4.9880000000000004</v>
      </c>
      <c r="D21" s="4">
        <v>8.02</v>
      </c>
      <c r="E21" s="4">
        <v>1030</v>
      </c>
      <c r="F21" s="4">
        <v>3.02</v>
      </c>
    </row>
    <row r="22" spans="1:6">
      <c r="A22" s="7">
        <v>41122.47861111111</v>
      </c>
      <c r="B22" s="4">
        <v>75.88</v>
      </c>
      <c r="C22" s="4">
        <v>6.2229999999999999</v>
      </c>
      <c r="D22" s="4">
        <v>7.87</v>
      </c>
      <c r="E22" s="4">
        <v>1035</v>
      </c>
      <c r="F22" s="4">
        <v>3.02</v>
      </c>
    </row>
    <row r="23" spans="1:6">
      <c r="A23" s="7">
        <v>41122.47865740741</v>
      </c>
      <c r="B23" s="4">
        <v>74.87</v>
      </c>
      <c r="C23" s="4">
        <v>7.9829999999999997</v>
      </c>
      <c r="D23" s="4">
        <v>7.7</v>
      </c>
      <c r="E23" s="4">
        <v>1045</v>
      </c>
      <c r="F23" s="4">
        <v>2.9940000000000002</v>
      </c>
    </row>
    <row r="24" spans="1:6">
      <c r="A24" s="7">
        <v>41122.478703703702</v>
      </c>
      <c r="B24" s="4">
        <v>73.45</v>
      </c>
      <c r="C24" s="4">
        <v>9.4149999999999991</v>
      </c>
      <c r="D24" s="4">
        <v>7.43</v>
      </c>
      <c r="E24" s="4">
        <v>1055</v>
      </c>
      <c r="F24" s="4">
        <v>3.02</v>
      </c>
    </row>
    <row r="25" spans="1:6">
      <c r="A25" s="7">
        <v>41122.478738425925</v>
      </c>
      <c r="B25" s="4">
        <v>72.56</v>
      </c>
      <c r="C25" s="4">
        <v>9.8190000000000008</v>
      </c>
      <c r="D25" s="4">
        <v>7.15</v>
      </c>
      <c r="E25" s="4">
        <v>1067</v>
      </c>
      <c r="F25" s="4">
        <v>3.02</v>
      </c>
    </row>
    <row r="26" spans="1:6">
      <c r="A26" s="7">
        <v>41122.478784722225</v>
      </c>
      <c r="B26" s="4">
        <v>72.08</v>
      </c>
      <c r="C26" s="4">
        <v>9.7949999999999999</v>
      </c>
      <c r="D26" s="4">
        <v>6.99</v>
      </c>
      <c r="E26" s="4">
        <v>1079</v>
      </c>
      <c r="F26" s="4">
        <v>3.02</v>
      </c>
    </row>
    <row r="27" spans="1:6">
      <c r="A27" s="7">
        <v>41122.478831018518</v>
      </c>
      <c r="B27" s="4">
        <v>72.08</v>
      </c>
      <c r="C27" s="4">
        <v>9.8219999999999992</v>
      </c>
      <c r="D27" s="4">
        <v>6.92</v>
      </c>
      <c r="E27" s="4">
        <v>1081</v>
      </c>
      <c r="F27" s="4">
        <v>3.02</v>
      </c>
    </row>
    <row r="28" spans="1:6">
      <c r="A28" s="7">
        <v>41122.478877314818</v>
      </c>
      <c r="B28" s="4">
        <v>72.14</v>
      </c>
      <c r="C28" s="4">
        <v>9.7650000000000006</v>
      </c>
      <c r="D28" s="4">
        <v>6.85</v>
      </c>
      <c r="E28" s="4">
        <v>1075</v>
      </c>
      <c r="F28" s="4">
        <v>3.02</v>
      </c>
    </row>
    <row r="29" spans="1:6">
      <c r="A29" s="7">
        <v>41122.47892361111</v>
      </c>
      <c r="B29" s="4">
        <v>72.19</v>
      </c>
      <c r="C29" s="4">
        <v>9.8040000000000003</v>
      </c>
      <c r="D29" s="4">
        <v>6.74</v>
      </c>
      <c r="E29" s="4">
        <v>1075</v>
      </c>
      <c r="F29" s="4">
        <v>3.02</v>
      </c>
    </row>
    <row r="30" spans="1:6">
      <c r="A30" s="7">
        <v>41122.47896990741</v>
      </c>
      <c r="B30" s="4">
        <v>72.209999999999994</v>
      </c>
      <c r="C30" s="4">
        <v>9.7420000000000009</v>
      </c>
      <c r="D30" s="4">
        <v>6.67</v>
      </c>
      <c r="E30" s="4">
        <v>1076</v>
      </c>
      <c r="F30" s="4">
        <v>3.0459999999999998</v>
      </c>
    </row>
    <row r="31" spans="1:6">
      <c r="A31" s="7">
        <v>41122.479016203702</v>
      </c>
      <c r="B31" s="4">
        <v>72.239999999999995</v>
      </c>
      <c r="C31" s="4">
        <v>9.7279999999999998</v>
      </c>
      <c r="D31" s="4">
        <v>6.63</v>
      </c>
      <c r="E31" s="4">
        <v>1077</v>
      </c>
      <c r="F31" s="4">
        <v>3.02</v>
      </c>
    </row>
    <row r="32" spans="1:6">
      <c r="A32" s="7">
        <v>41122.479062500002</v>
      </c>
      <c r="B32" s="4">
        <v>72.260000000000005</v>
      </c>
      <c r="C32" s="4">
        <v>9.6790000000000003</v>
      </c>
      <c r="D32" s="4">
        <v>6.6</v>
      </c>
      <c r="E32" s="4">
        <v>1075</v>
      </c>
      <c r="F32" s="4">
        <v>3.02</v>
      </c>
    </row>
    <row r="33" spans="1:6">
      <c r="A33" s="7">
        <v>41122.479097222225</v>
      </c>
      <c r="B33" s="4">
        <v>72.290000000000006</v>
      </c>
      <c r="C33" s="4">
        <v>9.41</v>
      </c>
      <c r="D33" s="4">
        <v>6.58</v>
      </c>
      <c r="E33" s="4">
        <v>1074</v>
      </c>
      <c r="F33" s="4">
        <v>3.02</v>
      </c>
    </row>
    <row r="34" spans="1:6">
      <c r="A34" s="7">
        <v>41122.479143518518</v>
      </c>
      <c r="B34" s="4">
        <v>72.31</v>
      </c>
      <c r="C34" s="4">
        <v>9.6059999999999999</v>
      </c>
      <c r="D34" s="4">
        <v>6.56</v>
      </c>
      <c r="E34" s="4">
        <v>1073</v>
      </c>
      <c r="F34" s="4">
        <v>3.02</v>
      </c>
    </row>
    <row r="35" spans="1:6">
      <c r="A35" s="7">
        <v>41122.479189814818</v>
      </c>
      <c r="B35" s="4">
        <v>72.33</v>
      </c>
      <c r="C35" s="4">
        <v>9.5990000000000002</v>
      </c>
      <c r="D35" s="4">
        <v>6.56</v>
      </c>
      <c r="E35" s="4">
        <v>1073</v>
      </c>
      <c r="F35" s="4">
        <v>3.02</v>
      </c>
    </row>
    <row r="36" spans="1:6">
      <c r="A36" s="18">
        <v>41122.47923611111</v>
      </c>
      <c r="B36" s="19">
        <v>72.36</v>
      </c>
      <c r="C36" s="19">
        <v>9.5410000000000004</v>
      </c>
      <c r="D36" s="19">
        <v>6.57</v>
      </c>
      <c r="E36" s="19">
        <v>1077</v>
      </c>
      <c r="F36" s="19">
        <v>3.02</v>
      </c>
    </row>
    <row r="37" spans="1:6">
      <c r="A37" s="18">
        <v>41122.47928240741</v>
      </c>
      <c r="B37" s="19">
        <v>72.37</v>
      </c>
      <c r="C37" s="19">
        <v>9.33</v>
      </c>
      <c r="D37" s="19">
        <v>6.58</v>
      </c>
      <c r="E37" s="19">
        <v>1078</v>
      </c>
      <c r="F37" s="19">
        <v>3.02</v>
      </c>
    </row>
    <row r="38" spans="1:6">
      <c r="A38" s="18">
        <v>41122.479328703703</v>
      </c>
      <c r="B38" s="19">
        <v>72.41</v>
      </c>
      <c r="C38" s="19">
        <v>9.5</v>
      </c>
      <c r="D38" s="19">
        <v>6.61</v>
      </c>
      <c r="E38" s="19">
        <v>1065</v>
      </c>
      <c r="F38" s="19">
        <v>3.02</v>
      </c>
    </row>
    <row r="39" spans="1:6">
      <c r="A39" s="18">
        <v>41122.479375000003</v>
      </c>
      <c r="B39" s="19">
        <v>72.42</v>
      </c>
      <c r="C39" s="19">
        <v>8.9860000000000007</v>
      </c>
      <c r="D39" s="19">
        <v>6.64</v>
      </c>
      <c r="E39" s="19">
        <v>1077</v>
      </c>
      <c r="F39" s="19">
        <v>3.02</v>
      </c>
    </row>
    <row r="40" spans="1:6">
      <c r="A40" s="18">
        <v>41122.479421296295</v>
      </c>
      <c r="B40" s="19">
        <v>72.44</v>
      </c>
      <c r="C40" s="19">
        <v>7.5869999999999997</v>
      </c>
      <c r="D40" s="19">
        <v>6.66</v>
      </c>
      <c r="E40" s="19">
        <v>1073</v>
      </c>
      <c r="F40" s="19">
        <v>3.02</v>
      </c>
    </row>
    <row r="41" spans="1:6">
      <c r="A41" s="18">
        <v>41122.479456018518</v>
      </c>
      <c r="B41" s="19">
        <v>72.48</v>
      </c>
      <c r="C41" s="19">
        <v>6.0039999999999996</v>
      </c>
      <c r="D41" s="19">
        <v>6.66</v>
      </c>
      <c r="E41" s="19">
        <v>1072</v>
      </c>
      <c r="F41" s="19">
        <v>3.02</v>
      </c>
    </row>
    <row r="42" spans="1:6">
      <c r="A42" s="18">
        <v>41122.479502314818</v>
      </c>
      <c r="B42" s="19">
        <v>72.53</v>
      </c>
      <c r="C42" s="19">
        <v>4.8499999999999996</v>
      </c>
      <c r="D42" s="19">
        <v>6.7</v>
      </c>
      <c r="E42" s="19">
        <v>1073</v>
      </c>
      <c r="F42" s="19">
        <v>3.02</v>
      </c>
    </row>
    <row r="43" spans="1:6">
      <c r="A43" s="18">
        <v>41122.479548611111</v>
      </c>
      <c r="B43" s="19">
        <v>72.64</v>
      </c>
      <c r="C43" s="19">
        <v>3.3220000000000001</v>
      </c>
      <c r="D43" s="19">
        <v>6.79</v>
      </c>
      <c r="E43" s="19">
        <v>1077</v>
      </c>
      <c r="F43" s="19">
        <v>3.02</v>
      </c>
    </row>
    <row r="44" spans="1:6">
      <c r="A44" s="18">
        <v>41122.479594907411</v>
      </c>
      <c r="B44" s="19">
        <v>73.150000000000006</v>
      </c>
      <c r="C44" s="19">
        <v>2.552</v>
      </c>
      <c r="D44" s="19">
        <v>6.87</v>
      </c>
      <c r="E44" s="19">
        <v>1076</v>
      </c>
      <c r="F44" s="19">
        <v>3.02</v>
      </c>
    </row>
    <row r="45" spans="1:6">
      <c r="A45" s="18">
        <v>41122.479641203703</v>
      </c>
      <c r="B45" s="19">
        <v>73.72</v>
      </c>
      <c r="C45" s="19">
        <v>2.0579999999999998</v>
      </c>
      <c r="D45" s="19">
        <v>6.94</v>
      </c>
      <c r="E45" s="19">
        <v>1069</v>
      </c>
      <c r="F45" s="19">
        <v>3.02</v>
      </c>
    </row>
    <row r="46" spans="1:6">
      <c r="A46" s="18">
        <v>41122.479687500003</v>
      </c>
      <c r="B46" s="19">
        <v>74.260000000000005</v>
      </c>
      <c r="C46" s="19">
        <v>1.6419999999999999</v>
      </c>
      <c r="D46" s="19">
        <v>6.98</v>
      </c>
      <c r="E46" s="19">
        <v>1072</v>
      </c>
      <c r="F46" s="19">
        <v>3.02</v>
      </c>
    </row>
    <row r="47" spans="1:6">
      <c r="A47" s="15">
        <v>41122.479733796295</v>
      </c>
      <c r="B47" s="13">
        <v>76.47</v>
      </c>
      <c r="C47" s="13">
        <v>-4.3999999999999997E-2</v>
      </c>
      <c r="D47" s="13">
        <v>7.17</v>
      </c>
      <c r="E47" s="13">
        <v>3.8149999999999999</v>
      </c>
      <c r="F47" s="13">
        <v>3.02</v>
      </c>
    </row>
    <row r="48" spans="1:6">
      <c r="A48" s="15">
        <v>41122.479768518519</v>
      </c>
      <c r="B48" s="13">
        <v>77.3</v>
      </c>
      <c r="C48" s="13">
        <v>-5.0000000000000001E-3</v>
      </c>
      <c r="D48" s="13">
        <v>7.57</v>
      </c>
      <c r="E48" s="13">
        <v>1058</v>
      </c>
      <c r="F48" s="13">
        <v>2.9940000000000002</v>
      </c>
    </row>
    <row r="49" spans="1:6">
      <c r="A49" s="7">
        <v>41122.479814814818</v>
      </c>
      <c r="B49" s="4">
        <v>79.39</v>
      </c>
      <c r="C49" s="4">
        <v>0.67200000000000004</v>
      </c>
      <c r="D49" s="4">
        <v>7.93</v>
      </c>
      <c r="E49" s="4">
        <v>1036</v>
      </c>
      <c r="F49" s="4">
        <v>2.9940000000000002</v>
      </c>
    </row>
    <row r="50" spans="1:6">
      <c r="A50" s="7">
        <v>41122.479861111111</v>
      </c>
      <c r="B50" s="4">
        <v>79.92</v>
      </c>
      <c r="C50" s="4">
        <v>0.96099999999999997</v>
      </c>
      <c r="D50" s="4">
        <v>8.07</v>
      </c>
      <c r="E50" s="4">
        <v>1029</v>
      </c>
      <c r="F50" s="4">
        <v>2.9940000000000002</v>
      </c>
    </row>
    <row r="51" spans="1:6">
      <c r="A51" s="7">
        <v>41122.479907407411</v>
      </c>
      <c r="B51" s="4">
        <v>78.94</v>
      </c>
      <c r="C51" s="4">
        <v>1.9490000000000001</v>
      </c>
      <c r="D51" s="4">
        <v>8.15</v>
      </c>
      <c r="E51" s="4">
        <v>1022</v>
      </c>
      <c r="F51" s="4">
        <v>3.02</v>
      </c>
    </row>
    <row r="52" spans="1:6">
      <c r="A52" s="7">
        <v>41122.479953703703</v>
      </c>
      <c r="B52" s="4">
        <v>77.92</v>
      </c>
      <c r="C52" s="4">
        <v>2.7240000000000002</v>
      </c>
      <c r="D52" s="4">
        <v>8.16</v>
      </c>
      <c r="E52" s="4">
        <v>1025</v>
      </c>
      <c r="F52" s="4">
        <v>2.9940000000000002</v>
      </c>
    </row>
    <row r="53" spans="1:6">
      <c r="A53" s="7">
        <v>41122.480000000003</v>
      </c>
      <c r="B53" s="4">
        <v>77.44</v>
      </c>
      <c r="C53" s="4">
        <v>3.3260000000000001</v>
      </c>
      <c r="D53" s="4">
        <v>8.15</v>
      </c>
      <c r="E53" s="4">
        <v>1026</v>
      </c>
      <c r="F53" s="4">
        <v>3.02</v>
      </c>
    </row>
    <row r="54" spans="1:6">
      <c r="A54" s="7">
        <v>41122.480046296296</v>
      </c>
      <c r="B54" s="4">
        <v>77.05</v>
      </c>
      <c r="C54" s="4">
        <v>3.9710000000000001</v>
      </c>
      <c r="D54" s="4">
        <v>8.1199999999999992</v>
      </c>
      <c r="E54" s="4">
        <v>1027</v>
      </c>
      <c r="F54" s="4">
        <v>2.9940000000000002</v>
      </c>
    </row>
    <row r="55" spans="1:6">
      <c r="A55" s="7">
        <v>41122.480092592596</v>
      </c>
      <c r="B55" s="4">
        <v>76.92</v>
      </c>
      <c r="C55" s="4">
        <v>3.726</v>
      </c>
      <c r="D55" s="4">
        <v>8.1199999999999992</v>
      </c>
      <c r="E55" s="4">
        <v>1029</v>
      </c>
      <c r="F55" s="4">
        <v>3.02</v>
      </c>
    </row>
    <row r="56" spans="1:6">
      <c r="A56" s="7">
        <v>41122.480127314811</v>
      </c>
      <c r="B56" s="4">
        <v>76.89</v>
      </c>
      <c r="C56" s="4">
        <v>4.4370000000000003</v>
      </c>
      <c r="D56" s="4">
        <v>8.1199999999999992</v>
      </c>
      <c r="E56" s="4">
        <v>1027</v>
      </c>
      <c r="F56" s="4">
        <v>3.02</v>
      </c>
    </row>
    <row r="57" spans="1:6">
      <c r="A57" s="7">
        <v>41122.480173611111</v>
      </c>
      <c r="B57" s="4">
        <v>76.42</v>
      </c>
      <c r="C57" s="4">
        <v>4.7850000000000001</v>
      </c>
      <c r="D57" s="4">
        <v>8.08</v>
      </c>
      <c r="E57" s="4">
        <v>1031</v>
      </c>
      <c r="F57" s="4">
        <v>3.02</v>
      </c>
    </row>
    <row r="58" spans="1:6">
      <c r="A58" s="7">
        <v>41122.480219907404</v>
      </c>
      <c r="B58" s="4">
        <v>76.069999999999993</v>
      </c>
      <c r="C58" s="4">
        <v>5.5869999999999997</v>
      </c>
      <c r="D58" s="4">
        <v>8.01</v>
      </c>
      <c r="E58" s="4">
        <v>1033</v>
      </c>
      <c r="F58" s="4">
        <v>3.02</v>
      </c>
    </row>
    <row r="59" spans="1:6">
      <c r="A59" s="7">
        <v>41122.480266203704</v>
      </c>
      <c r="B59" s="4">
        <v>75.69</v>
      </c>
      <c r="C59" s="4">
        <v>6.609</v>
      </c>
      <c r="D59" s="4">
        <v>7.96</v>
      </c>
      <c r="E59" s="4">
        <v>1037</v>
      </c>
      <c r="F59" s="4">
        <v>2.9940000000000002</v>
      </c>
    </row>
    <row r="60" spans="1:6">
      <c r="A60" s="7">
        <v>41122.480312500003</v>
      </c>
      <c r="B60" s="4">
        <v>75.22</v>
      </c>
      <c r="C60" s="4">
        <v>7.5010000000000003</v>
      </c>
      <c r="D60" s="4">
        <v>7.87</v>
      </c>
      <c r="E60" s="4">
        <v>1040</v>
      </c>
      <c r="F60" s="4">
        <v>3.02</v>
      </c>
    </row>
    <row r="61" spans="1:6">
      <c r="A61" s="7">
        <v>41122.480358796296</v>
      </c>
      <c r="B61" s="4">
        <v>74.84</v>
      </c>
      <c r="C61" s="4">
        <v>8.1129999999999995</v>
      </c>
      <c r="D61" s="4">
        <v>7.79</v>
      </c>
      <c r="E61" s="4">
        <v>1044</v>
      </c>
      <c r="F61" s="4">
        <v>3.02</v>
      </c>
    </row>
    <row r="62" spans="1:6">
      <c r="A62" s="7">
        <v>41122.480405092596</v>
      </c>
      <c r="B62" s="4">
        <v>74.180000000000007</v>
      </c>
      <c r="C62" s="4">
        <v>8.5630000000000006</v>
      </c>
      <c r="D62" s="4">
        <v>7.63</v>
      </c>
      <c r="E62" s="4">
        <v>1049</v>
      </c>
      <c r="F62" s="4">
        <v>3.02</v>
      </c>
    </row>
    <row r="63" spans="1:6">
      <c r="A63" s="7">
        <v>41122.480451388888</v>
      </c>
      <c r="B63" s="4">
        <v>73.55</v>
      </c>
      <c r="C63" s="4">
        <v>9.3670000000000009</v>
      </c>
      <c r="D63" s="4">
        <v>7.48</v>
      </c>
      <c r="E63" s="4">
        <v>1054</v>
      </c>
      <c r="F63" s="4">
        <v>3.02</v>
      </c>
    </row>
    <row r="64" spans="1:6">
      <c r="A64" s="7">
        <v>41122.480486111112</v>
      </c>
      <c r="B64" s="4">
        <v>73.09</v>
      </c>
      <c r="C64" s="4">
        <v>9.6579999999999995</v>
      </c>
      <c r="D64" s="4">
        <v>7.34</v>
      </c>
      <c r="E64" s="4">
        <v>1060</v>
      </c>
      <c r="F64" s="4">
        <v>3.02</v>
      </c>
    </row>
    <row r="65" spans="1:6">
      <c r="A65" s="7">
        <v>41122.480532407404</v>
      </c>
      <c r="B65" s="4">
        <v>72.88</v>
      </c>
      <c r="C65" s="4">
        <v>9.4030000000000005</v>
      </c>
      <c r="D65" s="4">
        <v>7.21</v>
      </c>
      <c r="E65" s="4">
        <v>1062</v>
      </c>
      <c r="F65" s="4">
        <v>3.02</v>
      </c>
    </row>
    <row r="66" spans="1:6">
      <c r="A66" s="7">
        <v>41122.480578703704</v>
      </c>
      <c r="B66" s="4">
        <v>73.41</v>
      </c>
      <c r="C66" s="4">
        <v>6.3680000000000003</v>
      </c>
      <c r="D66" s="4">
        <v>7.22</v>
      </c>
      <c r="E66" s="4">
        <v>1060</v>
      </c>
      <c r="F66" s="4">
        <v>3.02</v>
      </c>
    </row>
    <row r="67" spans="1:6">
      <c r="A67" s="7">
        <v>41122.480624999997</v>
      </c>
      <c r="B67" s="4">
        <v>74.819999999999993</v>
      </c>
      <c r="C67" s="4">
        <v>2.9830000000000001</v>
      </c>
      <c r="D67" s="4">
        <v>7.48</v>
      </c>
      <c r="E67" s="4">
        <v>1047</v>
      </c>
      <c r="F67" s="4">
        <v>3.02</v>
      </c>
    </row>
    <row r="68" spans="1:6">
      <c r="A68" s="7">
        <v>41122.480671296296</v>
      </c>
      <c r="B68" s="4">
        <v>77.25</v>
      </c>
      <c r="C68" s="4">
        <v>0.75700000000000001</v>
      </c>
      <c r="D68" s="4">
        <v>7.97</v>
      </c>
      <c r="E68" s="4">
        <v>1050</v>
      </c>
      <c r="F68" s="4">
        <v>3.02</v>
      </c>
    </row>
    <row r="69" spans="1:6">
      <c r="A69" s="15">
        <v>41122.480717592596</v>
      </c>
      <c r="B69" s="13">
        <v>79.099999999999994</v>
      </c>
      <c r="C69" s="13">
        <v>-3.5000000000000003E-2</v>
      </c>
      <c r="D69" s="13">
        <v>8.23</v>
      </c>
      <c r="E69" s="13">
        <v>1.847</v>
      </c>
      <c r="F69" s="13">
        <v>3.02</v>
      </c>
    </row>
  </sheetData>
  <pageMargins left="0.7" right="0.7" top="0.75" bottom="0.75" header="0.3" footer="0.3"/>
  <drawing r:id="rId1"/>
</worksheet>
</file>

<file path=xl/worksheets/sheet61.xml><?xml version="1.0" encoding="utf-8"?>
<worksheet xmlns="http://schemas.openxmlformats.org/spreadsheetml/2006/main" xmlns:r="http://schemas.openxmlformats.org/officeDocument/2006/relationships">
  <dimension ref="A1:K69"/>
  <sheetViews>
    <sheetView zoomScale="70" zoomScaleNormal="70" workbookViewId="0">
      <selection activeCell="C1" sqref="C1:K2"/>
    </sheetView>
  </sheetViews>
  <sheetFormatPr defaultRowHeight="15"/>
  <cols>
    <col min="1" max="4" width="17.7109375" style="4" customWidth="1"/>
    <col min="5" max="5" width="12.42578125" style="4" customWidth="1"/>
    <col min="6" max="6" width="16" style="4" customWidth="1"/>
    <col min="7" max="7" width="19.42578125" style="4" customWidth="1"/>
    <col min="8" max="8" width="12.5703125" style="4" customWidth="1"/>
    <col min="9" max="9" width="11" style="4" customWidth="1"/>
    <col min="10" max="10" width="17" style="4" customWidth="1"/>
    <col min="11" max="16384" width="9.140625" style="4"/>
  </cols>
  <sheetData>
    <row r="1" spans="1:11" ht="40.5" customHeight="1">
      <c r="A1" s="4" t="s">
        <v>101</v>
      </c>
      <c r="B1" s="4" t="s">
        <v>211</v>
      </c>
      <c r="C1" s="9" t="s">
        <v>237</v>
      </c>
      <c r="D1" s="9" t="s">
        <v>236</v>
      </c>
      <c r="E1" s="9" t="s">
        <v>228</v>
      </c>
      <c r="F1" s="9" t="s">
        <v>229</v>
      </c>
      <c r="G1" s="9" t="s">
        <v>230</v>
      </c>
      <c r="H1" s="9" t="s">
        <v>242</v>
      </c>
      <c r="I1" s="9" t="s">
        <v>243</v>
      </c>
      <c r="J1" s="9" t="s">
        <v>231</v>
      </c>
      <c r="K1" s="9" t="s">
        <v>232</v>
      </c>
    </row>
    <row r="2" spans="1:11">
      <c r="A2" s="4" t="s">
        <v>103</v>
      </c>
      <c r="B2" s="7">
        <v>41122.471215277779</v>
      </c>
      <c r="C2" s="5">
        <v>41122</v>
      </c>
      <c r="D2" s="6">
        <v>0.47121527777777777</v>
      </c>
      <c r="E2" s="4">
        <f>MAX(B9:B68)-MIN(B9:B68)</f>
        <v>6.1600000000000108</v>
      </c>
      <c r="F2" s="4">
        <f>MAX(C9:C68)-MIN(C9:C68)</f>
        <v>5.4249999999999998</v>
      </c>
      <c r="G2" s="4">
        <f>MAX(E9:E68)-MIN(E9:E68)</f>
        <v>50.600000000000023</v>
      </c>
      <c r="H2" s="4">
        <f>MAX(B9:B68)</f>
        <v>79.650000000000006</v>
      </c>
      <c r="I2" s="4">
        <f>MIN(B9:B68)</f>
        <v>73.489999999999995</v>
      </c>
      <c r="J2" s="13"/>
      <c r="K2" s="4" t="s">
        <v>244</v>
      </c>
    </row>
    <row r="3" spans="1:11">
      <c r="A3" s="4" t="s">
        <v>146</v>
      </c>
      <c r="B3" s="7">
        <v>41122.471215277779</v>
      </c>
    </row>
    <row r="4" spans="1:11">
      <c r="A4" s="4" t="s">
        <v>104</v>
      </c>
      <c r="B4" s="7">
        <v>41122.471215277779</v>
      </c>
    </row>
    <row r="7" spans="1:11">
      <c r="A7" s="4" t="s">
        <v>145</v>
      </c>
      <c r="B7" s="4" t="s">
        <v>144</v>
      </c>
      <c r="C7" s="4" t="s">
        <v>143</v>
      </c>
      <c r="D7" s="4" t="s">
        <v>124</v>
      </c>
      <c r="E7" s="4" t="s">
        <v>142</v>
      </c>
      <c r="F7" s="4" t="s">
        <v>141</v>
      </c>
    </row>
    <row r="8" spans="1:11">
      <c r="A8" s="15">
        <v>41122.471712962964</v>
      </c>
      <c r="B8" s="13">
        <v>78.08</v>
      </c>
      <c r="C8" s="13">
        <v>-0.315</v>
      </c>
      <c r="D8" s="13">
        <v>6.68</v>
      </c>
      <c r="E8" s="13">
        <v>1041</v>
      </c>
      <c r="F8" s="13">
        <v>3.0459999999999998</v>
      </c>
    </row>
    <row r="9" spans="1:11">
      <c r="A9" s="7">
        <v>41122.471759259257</v>
      </c>
      <c r="B9" s="4">
        <v>79.58</v>
      </c>
      <c r="C9" s="4">
        <v>6.5000000000000002E-2</v>
      </c>
      <c r="D9" s="4">
        <v>7.41</v>
      </c>
      <c r="E9" s="4">
        <v>1026</v>
      </c>
      <c r="F9" s="4">
        <v>3.0459999999999998</v>
      </c>
    </row>
    <row r="10" spans="1:11">
      <c r="A10" s="7">
        <v>41122.471805555557</v>
      </c>
      <c r="B10" s="4">
        <v>79.650000000000006</v>
      </c>
      <c r="C10" s="4">
        <v>9.8000000000000004E-2</v>
      </c>
      <c r="D10" s="4">
        <v>7.55</v>
      </c>
      <c r="E10" s="4">
        <v>1025</v>
      </c>
      <c r="F10" s="4">
        <v>3.0459999999999998</v>
      </c>
    </row>
    <row r="11" spans="1:11">
      <c r="A11" s="7">
        <v>41122.471851851849</v>
      </c>
      <c r="B11" s="4">
        <v>79.510000000000005</v>
      </c>
      <c r="C11" s="4">
        <v>0.73499999999999999</v>
      </c>
      <c r="D11" s="4">
        <v>7.66</v>
      </c>
      <c r="E11" s="4">
        <v>1018</v>
      </c>
      <c r="F11" s="4">
        <v>3.0459999999999998</v>
      </c>
    </row>
    <row r="12" spans="1:11">
      <c r="A12" s="7">
        <v>41122.471898148149</v>
      </c>
      <c r="B12" s="4">
        <v>78.08</v>
      </c>
      <c r="C12" s="4">
        <v>1.3640000000000001</v>
      </c>
      <c r="D12" s="4">
        <v>7.71</v>
      </c>
      <c r="E12" s="4">
        <v>1016</v>
      </c>
      <c r="F12" s="4">
        <v>3.0459999999999998</v>
      </c>
    </row>
    <row r="13" spans="1:11">
      <c r="A13" s="7">
        <v>41122.471944444442</v>
      </c>
      <c r="B13" s="4">
        <v>77.150000000000006</v>
      </c>
      <c r="C13" s="4">
        <v>1.8919999999999999</v>
      </c>
      <c r="D13" s="4">
        <v>7.69</v>
      </c>
      <c r="E13" s="4">
        <v>1015</v>
      </c>
      <c r="F13" s="4">
        <v>3.02</v>
      </c>
    </row>
    <row r="14" spans="1:11">
      <c r="A14" s="7">
        <v>41122.471990740742</v>
      </c>
      <c r="B14" s="4">
        <v>76.540000000000006</v>
      </c>
      <c r="C14" s="4">
        <v>2.1419999999999999</v>
      </c>
      <c r="D14" s="4">
        <v>7.66</v>
      </c>
      <c r="E14" s="4">
        <v>1016</v>
      </c>
      <c r="F14" s="4">
        <v>3.0459999999999998</v>
      </c>
    </row>
    <row r="15" spans="1:11">
      <c r="A15" s="7">
        <v>41122.472025462965</v>
      </c>
      <c r="B15" s="4">
        <v>76.010000000000005</v>
      </c>
      <c r="C15" s="4">
        <v>2.399</v>
      </c>
      <c r="D15" s="4">
        <v>7.65</v>
      </c>
      <c r="E15" s="4">
        <v>1019</v>
      </c>
      <c r="F15" s="4">
        <v>2.9940000000000002</v>
      </c>
    </row>
    <row r="16" spans="1:11">
      <c r="A16" s="7">
        <v>41122.472071759257</v>
      </c>
      <c r="B16" s="4">
        <v>76.03</v>
      </c>
      <c r="C16" s="4">
        <v>2.4500000000000002</v>
      </c>
      <c r="D16" s="4">
        <v>7.66</v>
      </c>
      <c r="E16" s="4">
        <v>1017</v>
      </c>
      <c r="F16" s="4">
        <v>3.02</v>
      </c>
    </row>
    <row r="17" spans="1:6">
      <c r="A17" s="7">
        <v>41122.472118055557</v>
      </c>
      <c r="B17" s="4">
        <v>75.959999999999994</v>
      </c>
      <c r="C17" s="4">
        <v>2.4390000000000001</v>
      </c>
      <c r="D17" s="4">
        <v>7.67</v>
      </c>
      <c r="E17" s="4">
        <v>1018</v>
      </c>
      <c r="F17" s="4">
        <v>3.02</v>
      </c>
    </row>
    <row r="18" spans="1:6">
      <c r="A18" s="7">
        <v>41122.47216435185</v>
      </c>
      <c r="B18" s="4">
        <v>75.55</v>
      </c>
      <c r="C18" s="4">
        <v>3.1179999999999999</v>
      </c>
      <c r="D18" s="4">
        <v>7.59</v>
      </c>
      <c r="E18" s="4">
        <v>1016</v>
      </c>
      <c r="F18" s="4">
        <v>2.9940000000000002</v>
      </c>
    </row>
    <row r="19" spans="1:6">
      <c r="A19" s="7">
        <v>41122.472210648149</v>
      </c>
      <c r="B19" s="4">
        <v>74.760000000000005</v>
      </c>
      <c r="C19" s="4">
        <v>4.8479999999999999</v>
      </c>
      <c r="D19" s="4">
        <v>7.5</v>
      </c>
      <c r="E19" s="4">
        <v>1020</v>
      </c>
      <c r="F19" s="4">
        <v>2.9940000000000002</v>
      </c>
    </row>
    <row r="20" spans="1:6">
      <c r="A20" s="7">
        <v>41122.472256944442</v>
      </c>
      <c r="B20" s="4">
        <v>74.400000000000006</v>
      </c>
      <c r="C20" s="4">
        <v>4.8529999999999998</v>
      </c>
      <c r="D20" s="4">
        <v>7.31</v>
      </c>
      <c r="E20" s="4">
        <v>1022</v>
      </c>
      <c r="F20" s="4">
        <v>3.02</v>
      </c>
    </row>
    <row r="21" spans="1:6">
      <c r="A21" s="7">
        <v>41122.472303240742</v>
      </c>
      <c r="B21" s="4">
        <v>74.239999999999995</v>
      </c>
      <c r="C21" s="4">
        <v>4.5949999999999998</v>
      </c>
      <c r="D21" s="4">
        <v>7.27</v>
      </c>
      <c r="E21" s="4">
        <v>1019</v>
      </c>
      <c r="F21" s="4">
        <v>2.9940000000000002</v>
      </c>
    </row>
    <row r="22" spans="1:6">
      <c r="A22" s="7">
        <v>41122.472349537034</v>
      </c>
      <c r="B22" s="4">
        <v>73.89</v>
      </c>
      <c r="C22" s="4">
        <v>5.49</v>
      </c>
      <c r="D22" s="4">
        <v>7.31</v>
      </c>
      <c r="E22" s="4">
        <v>1021</v>
      </c>
      <c r="F22" s="4">
        <v>3.02</v>
      </c>
    </row>
    <row r="23" spans="1:6">
      <c r="A23" s="7">
        <v>41122.472384259258</v>
      </c>
      <c r="B23" s="4">
        <v>73.73</v>
      </c>
      <c r="C23" s="4">
        <v>5.3929999999999998</v>
      </c>
      <c r="D23" s="4">
        <v>7.34</v>
      </c>
      <c r="E23" s="4">
        <v>1022</v>
      </c>
      <c r="F23" s="4">
        <v>3.02</v>
      </c>
    </row>
    <row r="24" spans="1:6">
      <c r="A24" s="7">
        <v>41122.472430555557</v>
      </c>
      <c r="B24" s="4">
        <v>73.489999999999995</v>
      </c>
      <c r="C24" s="4">
        <v>5.431</v>
      </c>
      <c r="D24" s="4">
        <v>7.33</v>
      </c>
      <c r="E24" s="4">
        <v>1025</v>
      </c>
      <c r="F24" s="4">
        <v>2.9940000000000002</v>
      </c>
    </row>
    <row r="25" spans="1:6">
      <c r="A25" s="7">
        <v>41122.47247685185</v>
      </c>
      <c r="B25" s="4">
        <v>73.8</v>
      </c>
      <c r="C25" s="4">
        <v>5.1360000000000001</v>
      </c>
      <c r="D25" s="4">
        <v>7.27</v>
      </c>
      <c r="E25" s="4">
        <v>1021</v>
      </c>
      <c r="F25" s="4">
        <v>2.9940000000000002</v>
      </c>
    </row>
    <row r="26" spans="1:6">
      <c r="A26" s="7">
        <v>41122.47252314815</v>
      </c>
      <c r="B26" s="4">
        <v>73.959999999999994</v>
      </c>
      <c r="C26" s="4">
        <v>4.6740000000000004</v>
      </c>
      <c r="D26" s="4">
        <v>7.41</v>
      </c>
      <c r="E26" s="4">
        <v>1034</v>
      </c>
      <c r="F26" s="4">
        <v>2.9940000000000002</v>
      </c>
    </row>
    <row r="27" spans="1:6">
      <c r="A27" s="7">
        <v>41122.472569444442</v>
      </c>
      <c r="B27" s="4">
        <v>73.900000000000006</v>
      </c>
      <c r="C27" s="4">
        <v>4.6769999999999996</v>
      </c>
      <c r="D27" s="4">
        <v>7.34</v>
      </c>
      <c r="E27" s="4">
        <v>1024</v>
      </c>
      <c r="F27" s="4">
        <v>3.02</v>
      </c>
    </row>
    <row r="28" spans="1:6">
      <c r="A28" s="7">
        <v>41122.472615740742</v>
      </c>
      <c r="B28" s="4">
        <v>73.900000000000006</v>
      </c>
      <c r="C28" s="4">
        <v>4.6929999999999996</v>
      </c>
      <c r="D28" s="4">
        <v>7.3</v>
      </c>
      <c r="E28" s="4">
        <v>1024</v>
      </c>
      <c r="F28" s="4">
        <v>2.9940000000000002</v>
      </c>
    </row>
    <row r="29" spans="1:6">
      <c r="A29" s="7">
        <v>41122.472662037035</v>
      </c>
      <c r="B29" s="4">
        <v>73.91</v>
      </c>
      <c r="C29" s="4">
        <v>4.6900000000000004</v>
      </c>
      <c r="D29" s="4">
        <v>7.28</v>
      </c>
      <c r="E29" s="4">
        <v>1025</v>
      </c>
      <c r="F29" s="4">
        <v>3.02</v>
      </c>
    </row>
    <row r="30" spans="1:6">
      <c r="A30" s="7">
        <v>41122.472696759258</v>
      </c>
      <c r="B30" s="4">
        <v>73.91</v>
      </c>
      <c r="C30" s="4">
        <v>4.7009999999999996</v>
      </c>
      <c r="D30" s="4">
        <v>7.25</v>
      </c>
      <c r="E30" s="4">
        <v>1024</v>
      </c>
      <c r="F30" s="4">
        <v>2.9940000000000002</v>
      </c>
    </row>
    <row r="31" spans="1:6">
      <c r="A31" s="7">
        <v>41122.472743055558</v>
      </c>
      <c r="B31" s="4">
        <v>73.92</v>
      </c>
      <c r="C31" s="4">
        <v>4.7110000000000003</v>
      </c>
      <c r="D31" s="4">
        <v>7.23</v>
      </c>
      <c r="E31" s="4">
        <v>1025</v>
      </c>
      <c r="F31" s="4">
        <v>2.9940000000000002</v>
      </c>
    </row>
    <row r="32" spans="1:6">
      <c r="A32" s="7">
        <v>41122.47278935185</v>
      </c>
      <c r="B32" s="4">
        <v>73.92</v>
      </c>
      <c r="C32" s="4">
        <v>4.7190000000000003</v>
      </c>
      <c r="D32" s="4">
        <v>7.21</v>
      </c>
      <c r="E32" s="4">
        <v>1026</v>
      </c>
      <c r="F32" s="4">
        <v>2.9940000000000002</v>
      </c>
    </row>
    <row r="33" spans="1:6">
      <c r="A33" s="7">
        <v>41122.47283564815</v>
      </c>
      <c r="B33" s="4">
        <v>73.92</v>
      </c>
      <c r="C33" s="4">
        <v>4.7270000000000003</v>
      </c>
      <c r="D33" s="4">
        <v>7.2</v>
      </c>
      <c r="E33" s="4">
        <v>1023</v>
      </c>
      <c r="F33" s="4">
        <v>2.9940000000000002</v>
      </c>
    </row>
    <row r="34" spans="1:6">
      <c r="A34" s="7">
        <v>41122.472881944443</v>
      </c>
      <c r="B34" s="4">
        <v>73.95</v>
      </c>
      <c r="C34" s="4">
        <v>4.7160000000000002</v>
      </c>
      <c r="D34" s="4">
        <v>7.19</v>
      </c>
      <c r="E34" s="4">
        <v>1022</v>
      </c>
      <c r="F34" s="4">
        <v>2.9940000000000002</v>
      </c>
    </row>
    <row r="35" spans="1:6">
      <c r="A35" s="7">
        <v>41122.472928240742</v>
      </c>
      <c r="B35" s="4">
        <v>73.95</v>
      </c>
      <c r="C35" s="4">
        <v>4.7220000000000004</v>
      </c>
      <c r="D35" s="4">
        <v>7.19</v>
      </c>
      <c r="E35" s="4">
        <v>1023</v>
      </c>
      <c r="F35" s="4">
        <v>2.9940000000000002</v>
      </c>
    </row>
    <row r="36" spans="1:6">
      <c r="A36" s="7">
        <v>41122.472974537035</v>
      </c>
      <c r="B36" s="4">
        <v>73.959999999999994</v>
      </c>
      <c r="C36" s="4">
        <v>4.7270000000000003</v>
      </c>
      <c r="D36" s="4">
        <v>7.18</v>
      </c>
      <c r="E36" s="4">
        <v>1023</v>
      </c>
      <c r="F36" s="4">
        <v>2.9940000000000002</v>
      </c>
    </row>
    <row r="37" spans="1:6">
      <c r="A37" s="7">
        <v>41122.473020833335</v>
      </c>
      <c r="B37" s="4">
        <v>73.98</v>
      </c>
      <c r="C37" s="4">
        <v>4.7309999999999999</v>
      </c>
      <c r="D37" s="4">
        <v>7.18</v>
      </c>
      <c r="E37" s="4">
        <v>1023</v>
      </c>
      <c r="F37" s="4">
        <v>3.02</v>
      </c>
    </row>
    <row r="38" spans="1:6">
      <c r="A38" s="7">
        <v>41122.473055555558</v>
      </c>
      <c r="B38" s="4">
        <v>73.98</v>
      </c>
      <c r="C38" s="4">
        <v>4.7350000000000003</v>
      </c>
      <c r="D38" s="4">
        <v>7.17</v>
      </c>
      <c r="E38" s="4">
        <v>1023</v>
      </c>
      <c r="F38" s="4">
        <v>2.9940000000000002</v>
      </c>
    </row>
    <row r="39" spans="1:6">
      <c r="A39" s="7">
        <v>41122.473101851851</v>
      </c>
      <c r="B39" s="4">
        <v>73.989999999999995</v>
      </c>
      <c r="C39" s="4">
        <v>4.7389999999999999</v>
      </c>
      <c r="D39" s="4">
        <v>7.18</v>
      </c>
      <c r="E39" s="4">
        <v>1022</v>
      </c>
      <c r="F39" s="4">
        <v>2.9940000000000002</v>
      </c>
    </row>
    <row r="40" spans="1:6">
      <c r="A40" s="7">
        <v>41122.47314814815</v>
      </c>
      <c r="B40" s="4">
        <v>73.98</v>
      </c>
      <c r="C40" s="4">
        <v>4.742</v>
      </c>
      <c r="D40" s="4">
        <v>7.18</v>
      </c>
      <c r="E40" s="4">
        <v>1023</v>
      </c>
      <c r="F40" s="4">
        <v>2.9940000000000002</v>
      </c>
    </row>
    <row r="41" spans="1:6">
      <c r="A41" s="7">
        <v>41122.473194444443</v>
      </c>
      <c r="B41" s="4">
        <v>73.98</v>
      </c>
      <c r="C41" s="4">
        <v>4.7279999999999998</v>
      </c>
      <c r="D41" s="4">
        <v>7.19</v>
      </c>
      <c r="E41" s="4">
        <v>1023</v>
      </c>
      <c r="F41" s="4">
        <v>2.9940000000000002</v>
      </c>
    </row>
    <row r="42" spans="1:6">
      <c r="A42" s="7">
        <v>41122.473240740743</v>
      </c>
      <c r="B42" s="4">
        <v>73.989999999999995</v>
      </c>
      <c r="C42" s="4">
        <v>4.7309999999999999</v>
      </c>
      <c r="D42" s="4">
        <v>7.19</v>
      </c>
      <c r="E42" s="4">
        <v>1023</v>
      </c>
      <c r="F42" s="4">
        <v>3.02</v>
      </c>
    </row>
    <row r="43" spans="1:6">
      <c r="A43" s="7">
        <v>41122.473287037035</v>
      </c>
      <c r="B43" s="4">
        <v>73.98</v>
      </c>
      <c r="C43" s="4">
        <v>4.6820000000000004</v>
      </c>
      <c r="D43" s="4">
        <v>7.26</v>
      </c>
      <c r="E43" s="4">
        <v>1023</v>
      </c>
      <c r="F43" s="4">
        <v>2.9940000000000002</v>
      </c>
    </row>
    <row r="44" spans="1:6">
      <c r="A44" s="7">
        <v>41122.473333333335</v>
      </c>
      <c r="B44" s="4">
        <v>74.11</v>
      </c>
      <c r="C44" s="4">
        <v>4.7009999999999996</v>
      </c>
      <c r="D44" s="4">
        <v>7.33</v>
      </c>
      <c r="E44" s="4">
        <v>1021</v>
      </c>
      <c r="F44" s="4">
        <v>3.02</v>
      </c>
    </row>
    <row r="45" spans="1:6">
      <c r="A45" s="7">
        <v>41122.473379629628</v>
      </c>
      <c r="B45" s="4">
        <v>74.12</v>
      </c>
      <c r="C45" s="4">
        <v>4.7859999999999996</v>
      </c>
      <c r="D45" s="4">
        <v>7.4</v>
      </c>
      <c r="E45" s="4">
        <v>1022</v>
      </c>
      <c r="F45" s="4">
        <v>2.9940000000000002</v>
      </c>
    </row>
    <row r="46" spans="1:6">
      <c r="A46" s="7">
        <v>41122.473414351851</v>
      </c>
      <c r="B46" s="4">
        <v>74.52</v>
      </c>
      <c r="C46" s="4">
        <v>3.605</v>
      </c>
      <c r="D46" s="4">
        <v>7.51</v>
      </c>
      <c r="E46" s="4">
        <v>1021</v>
      </c>
      <c r="F46" s="4">
        <v>2.9940000000000002</v>
      </c>
    </row>
    <row r="47" spans="1:6">
      <c r="A47" s="7">
        <v>41122.473460648151</v>
      </c>
      <c r="B47" s="4">
        <v>75.69</v>
      </c>
      <c r="C47" s="4">
        <v>1.907</v>
      </c>
      <c r="D47" s="4">
        <v>7.75</v>
      </c>
      <c r="E47" s="4">
        <v>1026</v>
      </c>
      <c r="F47" s="4">
        <v>2.9940000000000002</v>
      </c>
    </row>
    <row r="48" spans="1:6">
      <c r="A48" s="7">
        <v>41122.473506944443</v>
      </c>
      <c r="B48" s="4">
        <v>76.900000000000006</v>
      </c>
      <c r="C48" s="4">
        <v>0.90500000000000003</v>
      </c>
      <c r="D48" s="4">
        <v>7.93</v>
      </c>
      <c r="E48" s="4">
        <v>1033</v>
      </c>
      <c r="F48" s="4">
        <v>2.9940000000000002</v>
      </c>
    </row>
    <row r="49" spans="1:6">
      <c r="A49" s="7">
        <v>41122.473553240743</v>
      </c>
      <c r="B49" s="4">
        <v>79.22</v>
      </c>
      <c r="C49" s="4">
        <v>0.443</v>
      </c>
      <c r="D49" s="4">
        <v>8.11</v>
      </c>
      <c r="E49" s="4">
        <v>1025</v>
      </c>
      <c r="F49" s="4">
        <v>3.02</v>
      </c>
    </row>
    <row r="50" spans="1:6">
      <c r="A50" s="7">
        <v>41122.473599537036</v>
      </c>
      <c r="B50" s="4">
        <v>79.39</v>
      </c>
      <c r="C50" s="4">
        <v>0.4</v>
      </c>
      <c r="D50" s="4">
        <v>8.17</v>
      </c>
      <c r="E50" s="4">
        <v>1022</v>
      </c>
      <c r="F50" s="4">
        <v>2.9940000000000002</v>
      </c>
    </row>
    <row r="51" spans="1:6">
      <c r="A51" s="7">
        <v>41122.473726851851</v>
      </c>
      <c r="B51" s="4">
        <v>79.13</v>
      </c>
      <c r="C51" s="4">
        <v>1.2809999999999999</v>
      </c>
      <c r="D51" s="4">
        <v>8.16</v>
      </c>
      <c r="E51" s="4">
        <v>996.4</v>
      </c>
      <c r="F51" s="4">
        <v>3.02</v>
      </c>
    </row>
    <row r="52" spans="1:6">
      <c r="A52" s="7">
        <v>41122.473773148151</v>
      </c>
      <c r="B52" s="4">
        <v>76.56</v>
      </c>
      <c r="C52" s="4">
        <v>2.67</v>
      </c>
      <c r="D52" s="4">
        <v>8.0500000000000007</v>
      </c>
      <c r="E52" s="4">
        <v>1019</v>
      </c>
      <c r="F52" s="4">
        <v>2.9940000000000002</v>
      </c>
    </row>
    <row r="53" spans="1:6">
      <c r="A53" s="7">
        <v>41122.473819444444</v>
      </c>
      <c r="B53" s="4">
        <v>76.47</v>
      </c>
      <c r="C53" s="4">
        <v>2.6389999999999998</v>
      </c>
      <c r="D53" s="4">
        <v>8</v>
      </c>
      <c r="E53" s="4">
        <v>1018</v>
      </c>
      <c r="F53" s="4">
        <v>3.02</v>
      </c>
    </row>
    <row r="54" spans="1:6">
      <c r="A54" s="7">
        <v>41122.473865740743</v>
      </c>
      <c r="B54" s="4">
        <v>76.45</v>
      </c>
      <c r="C54" s="4">
        <v>2.371</v>
      </c>
      <c r="D54" s="4">
        <v>7.97</v>
      </c>
      <c r="E54" s="4">
        <v>1017</v>
      </c>
      <c r="F54" s="4">
        <v>3.02</v>
      </c>
    </row>
    <row r="55" spans="1:6">
      <c r="A55" s="7">
        <v>41122.473912037036</v>
      </c>
      <c r="B55" s="4">
        <v>76.63</v>
      </c>
      <c r="C55" s="4">
        <v>1.494</v>
      </c>
      <c r="D55" s="4">
        <v>7.96</v>
      </c>
      <c r="E55" s="4">
        <v>1017</v>
      </c>
      <c r="F55" s="4">
        <v>2.9940000000000002</v>
      </c>
    </row>
    <row r="56" spans="1:6">
      <c r="A56" s="7">
        <v>41122.473958333336</v>
      </c>
      <c r="B56" s="4">
        <v>77.2</v>
      </c>
      <c r="C56" s="4">
        <v>1.256</v>
      </c>
      <c r="D56" s="4">
        <v>7.82</v>
      </c>
      <c r="E56" s="4">
        <v>1028</v>
      </c>
      <c r="F56" s="4">
        <v>2.9940000000000002</v>
      </c>
    </row>
    <row r="57" spans="1:6">
      <c r="A57" s="7">
        <v>41122.474004629628</v>
      </c>
      <c r="B57" s="4">
        <v>78.040000000000006</v>
      </c>
      <c r="C57" s="4">
        <v>1.569</v>
      </c>
      <c r="D57" s="4">
        <v>7.89</v>
      </c>
      <c r="E57" s="4">
        <v>1028</v>
      </c>
      <c r="F57" s="4">
        <v>2.9940000000000002</v>
      </c>
    </row>
    <row r="58" spans="1:6">
      <c r="A58" s="7">
        <v>41122.474050925928</v>
      </c>
      <c r="B58" s="4">
        <v>77.849999999999994</v>
      </c>
      <c r="C58" s="4">
        <v>1.663</v>
      </c>
      <c r="D58" s="4">
        <v>7.92</v>
      </c>
      <c r="E58" s="4">
        <v>1024</v>
      </c>
      <c r="F58" s="4">
        <v>2.9940000000000002</v>
      </c>
    </row>
    <row r="59" spans="1:6">
      <c r="A59" s="7">
        <v>41122.474097222221</v>
      </c>
      <c r="B59" s="4">
        <v>77.41</v>
      </c>
      <c r="C59" s="4">
        <v>2.605</v>
      </c>
      <c r="D59" s="4">
        <v>7.88</v>
      </c>
      <c r="E59" s="4">
        <v>998.6</v>
      </c>
      <c r="F59" s="4">
        <v>2.9940000000000002</v>
      </c>
    </row>
    <row r="60" spans="1:6">
      <c r="A60" s="7">
        <v>41122.474131944444</v>
      </c>
      <c r="B60" s="4">
        <v>75.86</v>
      </c>
      <c r="C60" s="4">
        <v>2.7970000000000002</v>
      </c>
      <c r="D60" s="4">
        <v>7.86</v>
      </c>
      <c r="E60" s="4">
        <v>1015</v>
      </c>
      <c r="F60" s="4">
        <v>3.02</v>
      </c>
    </row>
    <row r="61" spans="1:6">
      <c r="A61" s="7">
        <v>41122.474178240744</v>
      </c>
      <c r="B61" s="4">
        <v>75.819999999999993</v>
      </c>
      <c r="C61" s="4">
        <v>3.1110000000000002</v>
      </c>
      <c r="D61" s="4">
        <v>7.69</v>
      </c>
      <c r="E61" s="4">
        <v>1010</v>
      </c>
      <c r="F61" s="4">
        <v>2.9940000000000002</v>
      </c>
    </row>
    <row r="62" spans="1:6">
      <c r="A62" s="7">
        <v>41122.474224537036</v>
      </c>
      <c r="B62" s="4">
        <v>75.06</v>
      </c>
      <c r="C62" s="4">
        <v>3.8149999999999999</v>
      </c>
      <c r="D62" s="4">
        <v>7.66</v>
      </c>
      <c r="E62" s="4">
        <v>1019</v>
      </c>
      <c r="F62" s="4">
        <v>2.9940000000000002</v>
      </c>
    </row>
    <row r="63" spans="1:6">
      <c r="A63" s="7">
        <v>41122.474270833336</v>
      </c>
      <c r="B63" s="4">
        <v>74.66</v>
      </c>
      <c r="C63" s="4">
        <v>4.0419999999999998</v>
      </c>
      <c r="D63" s="4">
        <v>7.6</v>
      </c>
      <c r="E63" s="4">
        <v>1026</v>
      </c>
      <c r="F63" s="4">
        <v>2.9940000000000002</v>
      </c>
    </row>
    <row r="64" spans="1:6">
      <c r="A64" s="7">
        <v>41122.474317129629</v>
      </c>
      <c r="B64" s="4">
        <v>74.09</v>
      </c>
      <c r="C64" s="4">
        <v>4.2759999999999998</v>
      </c>
      <c r="D64" s="4">
        <v>7.52</v>
      </c>
      <c r="E64" s="4">
        <v>1017</v>
      </c>
      <c r="F64" s="4">
        <v>2.9940000000000002</v>
      </c>
    </row>
    <row r="65" spans="1:6">
      <c r="A65" s="7">
        <v>41122.474363425928</v>
      </c>
      <c r="B65" s="4">
        <v>74.040000000000006</v>
      </c>
      <c r="C65" s="4">
        <v>4.4130000000000003</v>
      </c>
      <c r="D65" s="4">
        <v>7.45</v>
      </c>
      <c r="E65" s="4">
        <v>1018</v>
      </c>
      <c r="F65" s="4">
        <v>2.9940000000000002</v>
      </c>
    </row>
    <row r="66" spans="1:6">
      <c r="A66" s="7">
        <v>41122.474409722221</v>
      </c>
      <c r="B66" s="4">
        <v>73.72</v>
      </c>
      <c r="C66" s="4">
        <v>5.1669999999999998</v>
      </c>
      <c r="D66" s="4">
        <v>7.38</v>
      </c>
      <c r="E66" s="4">
        <v>1018</v>
      </c>
      <c r="F66" s="4">
        <v>3.02</v>
      </c>
    </row>
    <row r="67" spans="1:6">
      <c r="A67" s="7">
        <v>41122.474444444444</v>
      </c>
      <c r="B67" s="4">
        <v>74</v>
      </c>
      <c r="C67" s="4">
        <v>3.1909999999999998</v>
      </c>
      <c r="D67" s="4">
        <v>7.43</v>
      </c>
      <c r="E67" s="4">
        <v>1028</v>
      </c>
      <c r="F67" s="4">
        <v>2.9940000000000002</v>
      </c>
    </row>
    <row r="68" spans="1:6">
      <c r="A68" s="7">
        <v>41122.474490740744</v>
      </c>
      <c r="B68" s="4">
        <v>75.31</v>
      </c>
      <c r="C68" s="4">
        <v>1.2</v>
      </c>
      <c r="D68" s="4">
        <v>7.62</v>
      </c>
      <c r="E68" s="4">
        <v>1047</v>
      </c>
      <c r="F68" s="4">
        <v>2.9940000000000002</v>
      </c>
    </row>
    <row r="69" spans="1:6">
      <c r="A69" s="15">
        <v>41122.474537037036</v>
      </c>
      <c r="B69" s="13">
        <v>78.040000000000006</v>
      </c>
      <c r="C69" s="13">
        <v>-0.16500000000000001</v>
      </c>
      <c r="D69" s="13">
        <v>7.87</v>
      </c>
      <c r="E69" s="13">
        <v>1.407</v>
      </c>
      <c r="F69" s="13">
        <v>2.9940000000000002</v>
      </c>
    </row>
  </sheetData>
  <pageMargins left="0.7" right="0.7" top="0.75" bottom="0.75" header="0.3" footer="0.3"/>
  <drawing r:id="rId1"/>
</worksheet>
</file>

<file path=xl/worksheets/sheet62.xml><?xml version="1.0" encoding="utf-8"?>
<worksheet xmlns="http://schemas.openxmlformats.org/spreadsheetml/2006/main" xmlns:r="http://schemas.openxmlformats.org/officeDocument/2006/relationships">
  <dimension ref="A1:K51"/>
  <sheetViews>
    <sheetView topLeftCell="F1" zoomScale="80" zoomScaleNormal="80" workbookViewId="0">
      <selection activeCell="K6" sqref="K6"/>
    </sheetView>
  </sheetViews>
  <sheetFormatPr defaultRowHeight="15"/>
  <cols>
    <col min="1" max="4" width="18.5703125" style="4" customWidth="1"/>
    <col min="5" max="5" width="13.5703125" style="4" customWidth="1"/>
    <col min="6" max="6" width="16.42578125" style="4" customWidth="1"/>
    <col min="7" max="7" width="18.42578125" style="4" customWidth="1"/>
    <col min="8" max="8" width="12" style="4" customWidth="1"/>
    <col min="9" max="9" width="12.7109375" style="4" customWidth="1"/>
    <col min="10" max="10" width="16.7109375" style="4" customWidth="1"/>
    <col min="11" max="16384" width="9.140625" style="4"/>
  </cols>
  <sheetData>
    <row r="1" spans="1:11" ht="39.75" customHeight="1">
      <c r="A1" s="4" t="s">
        <v>101</v>
      </c>
      <c r="B1" s="4" t="s">
        <v>212</v>
      </c>
      <c r="C1" s="9" t="s">
        <v>237</v>
      </c>
      <c r="D1" s="9" t="s">
        <v>236</v>
      </c>
      <c r="E1" s="9" t="s">
        <v>228</v>
      </c>
      <c r="F1" s="9" t="s">
        <v>229</v>
      </c>
      <c r="G1" s="9" t="s">
        <v>230</v>
      </c>
      <c r="H1" s="9" t="s">
        <v>242</v>
      </c>
      <c r="I1" s="9" t="s">
        <v>243</v>
      </c>
      <c r="J1" s="9" t="s">
        <v>231</v>
      </c>
      <c r="K1" s="9" t="s">
        <v>232</v>
      </c>
    </row>
    <row r="2" spans="1:11">
      <c r="A2" s="4" t="s">
        <v>103</v>
      </c>
      <c r="B2" s="7">
        <v>41121.637870370374</v>
      </c>
      <c r="C2" s="5">
        <v>41121</v>
      </c>
      <c r="D2" s="6">
        <v>0.63787037037037042</v>
      </c>
      <c r="E2" s="4">
        <f>MAX(B8:B40,B42:B49)-MIN(B8:B40,B42:B49)</f>
        <v>19.97</v>
      </c>
      <c r="F2" s="4">
        <f>MAX(C8:C40,C42:C49)-MIN(C8:C40,C42:C49)</f>
        <v>10.677</v>
      </c>
      <c r="G2" s="4">
        <f>MAX(E8:E40,E42:E49)-MIN(E8:E40,E42:E49)</f>
        <v>171.29999999999995</v>
      </c>
      <c r="H2" s="4">
        <f>MAX(B8:B40,B42:B49)</f>
        <v>90.95</v>
      </c>
      <c r="I2" s="4">
        <f>MIN(B8:B40,B42:B49)</f>
        <v>70.98</v>
      </c>
      <c r="J2" s="13"/>
      <c r="K2" s="4" t="s">
        <v>244</v>
      </c>
    </row>
    <row r="3" spans="1:11">
      <c r="A3" s="4" t="s">
        <v>146</v>
      </c>
      <c r="B3" s="7">
        <v>41121.637870370374</v>
      </c>
      <c r="K3" s="4" t="s">
        <v>376</v>
      </c>
    </row>
    <row r="4" spans="1:11">
      <c r="A4" s="4" t="s">
        <v>104</v>
      </c>
      <c r="B4" s="7">
        <v>41121.637870370374</v>
      </c>
      <c r="K4" s="4" t="s">
        <v>377</v>
      </c>
    </row>
    <row r="5" spans="1:11">
      <c r="K5" s="4" t="s">
        <v>378</v>
      </c>
    </row>
    <row r="7" spans="1:11">
      <c r="A7" s="4" t="s">
        <v>145</v>
      </c>
      <c r="B7" s="4" t="s">
        <v>144</v>
      </c>
      <c r="C7" s="4" t="s">
        <v>143</v>
      </c>
      <c r="D7" s="4" t="s">
        <v>124</v>
      </c>
      <c r="E7" s="4" t="s">
        <v>142</v>
      </c>
      <c r="F7" s="4" t="s">
        <v>141</v>
      </c>
    </row>
    <row r="8" spans="1:11">
      <c r="A8" s="7">
        <v>41121.639143518521</v>
      </c>
      <c r="B8" s="4">
        <v>90.61</v>
      </c>
      <c r="C8" s="4">
        <v>0.64500000000000002</v>
      </c>
      <c r="D8" s="4">
        <v>10</v>
      </c>
      <c r="E8" s="4">
        <v>618.79999999999995</v>
      </c>
      <c r="F8" s="4">
        <v>3.0459999999999998</v>
      </c>
    </row>
    <row r="9" spans="1:11">
      <c r="A9" s="7">
        <v>41121.639189814814</v>
      </c>
      <c r="B9" s="4">
        <v>90.59</v>
      </c>
      <c r="C9" s="4">
        <v>0.81699999999999995</v>
      </c>
      <c r="D9" s="4">
        <v>9.9600000000000009</v>
      </c>
      <c r="E9" s="4">
        <v>615.20000000000005</v>
      </c>
      <c r="F9" s="4">
        <v>3.02</v>
      </c>
    </row>
    <row r="10" spans="1:11">
      <c r="A10" s="7">
        <v>41121.639236111114</v>
      </c>
      <c r="B10" s="4">
        <v>80.88</v>
      </c>
      <c r="C10" s="4">
        <v>2.1070000000000002</v>
      </c>
      <c r="D10" s="4">
        <v>9.7100000000000009</v>
      </c>
      <c r="E10" s="4">
        <v>601.5</v>
      </c>
      <c r="F10" s="4">
        <v>3.02</v>
      </c>
    </row>
    <row r="11" spans="1:11">
      <c r="A11" s="7">
        <v>41121.639282407406</v>
      </c>
      <c r="B11" s="4">
        <v>77.260000000000005</v>
      </c>
      <c r="C11" s="4">
        <v>3.1139999999999999</v>
      </c>
      <c r="D11" s="4">
        <v>9.42</v>
      </c>
      <c r="E11" s="4">
        <v>603</v>
      </c>
      <c r="F11" s="4">
        <v>3.02</v>
      </c>
    </row>
    <row r="12" spans="1:11">
      <c r="A12" s="7">
        <v>41121.639328703706</v>
      </c>
      <c r="B12" s="4">
        <v>75.900000000000006</v>
      </c>
      <c r="C12" s="4">
        <v>4.4269999999999996</v>
      </c>
      <c r="D12" s="4">
        <v>9.16</v>
      </c>
      <c r="E12" s="4">
        <v>611</v>
      </c>
      <c r="F12" s="4">
        <v>3.0459999999999998</v>
      </c>
    </row>
    <row r="13" spans="1:11">
      <c r="A13" s="7">
        <v>41121.639374999999</v>
      </c>
      <c r="B13" s="4">
        <v>75.64</v>
      </c>
      <c r="C13" s="4">
        <v>4.5110000000000001</v>
      </c>
      <c r="D13" s="4">
        <v>9.08</v>
      </c>
      <c r="E13" s="4">
        <v>612.5</v>
      </c>
      <c r="F13" s="4">
        <v>3.02</v>
      </c>
    </row>
    <row r="14" spans="1:11">
      <c r="A14" s="7">
        <v>41121.639409722222</v>
      </c>
      <c r="B14" s="4">
        <v>75.44</v>
      </c>
      <c r="C14" s="4">
        <v>5.798</v>
      </c>
      <c r="D14" s="4">
        <v>9.0399999999999991</v>
      </c>
      <c r="E14" s="4">
        <v>613.9</v>
      </c>
      <c r="F14" s="4">
        <v>3.02</v>
      </c>
    </row>
    <row r="15" spans="1:11">
      <c r="A15" s="7">
        <v>41121.639456018522</v>
      </c>
      <c r="B15" s="4">
        <v>74.84</v>
      </c>
      <c r="C15" s="4">
        <v>7.2270000000000003</v>
      </c>
      <c r="D15" s="4">
        <v>9.1300000000000008</v>
      </c>
      <c r="E15" s="4">
        <v>623.9</v>
      </c>
      <c r="F15" s="4">
        <v>3.02</v>
      </c>
    </row>
    <row r="16" spans="1:11">
      <c r="A16" s="7">
        <v>41121.639502314814</v>
      </c>
      <c r="B16" s="4">
        <v>74.45</v>
      </c>
      <c r="C16" s="4">
        <v>8.1229999999999993</v>
      </c>
      <c r="D16" s="4">
        <v>9.27</v>
      </c>
      <c r="E16" s="4">
        <v>634.5</v>
      </c>
      <c r="F16" s="4">
        <v>3.0459999999999998</v>
      </c>
    </row>
    <row r="17" spans="1:6">
      <c r="A17" s="7">
        <v>41121.639548611114</v>
      </c>
      <c r="B17" s="4">
        <v>72.75</v>
      </c>
      <c r="C17" s="4">
        <v>9.5839999999999996</v>
      </c>
      <c r="D17" s="4">
        <v>8.91</v>
      </c>
      <c r="E17" s="4">
        <v>707.5</v>
      </c>
      <c r="F17" s="4">
        <v>3.0459999999999998</v>
      </c>
    </row>
    <row r="18" spans="1:6">
      <c r="A18" s="7">
        <v>41121.639594907407</v>
      </c>
      <c r="B18" s="4">
        <v>72.06</v>
      </c>
      <c r="C18" s="4">
        <v>10.875999999999999</v>
      </c>
      <c r="D18" s="4">
        <v>8.43</v>
      </c>
      <c r="E18" s="4">
        <v>746.6</v>
      </c>
      <c r="F18" s="4">
        <v>3.0459999999999998</v>
      </c>
    </row>
    <row r="19" spans="1:6">
      <c r="A19" s="7">
        <v>41121.639641203707</v>
      </c>
      <c r="B19" s="4">
        <v>71.06</v>
      </c>
      <c r="C19" s="4">
        <v>10.956</v>
      </c>
      <c r="D19" s="4">
        <v>8.0299999999999994</v>
      </c>
      <c r="E19" s="4">
        <v>758.5</v>
      </c>
      <c r="F19" s="4">
        <v>3.0459999999999998</v>
      </c>
    </row>
    <row r="20" spans="1:6">
      <c r="A20" s="7">
        <v>41121.639687499999</v>
      </c>
      <c r="B20" s="4">
        <v>70.98</v>
      </c>
      <c r="C20" s="4">
        <v>11.013</v>
      </c>
      <c r="D20" s="4">
        <v>7.89</v>
      </c>
      <c r="E20" s="4">
        <v>767.6</v>
      </c>
      <c r="F20" s="4">
        <v>3.02</v>
      </c>
    </row>
    <row r="21" spans="1:6">
      <c r="A21" s="7">
        <v>41121.639722222222</v>
      </c>
      <c r="B21" s="4">
        <v>71.03</v>
      </c>
      <c r="C21" s="4">
        <v>11.076000000000001</v>
      </c>
      <c r="D21" s="4">
        <v>7.79</v>
      </c>
      <c r="E21" s="4">
        <v>769.2</v>
      </c>
      <c r="F21" s="4">
        <v>3.02</v>
      </c>
    </row>
    <row r="22" spans="1:6">
      <c r="A22" s="7">
        <v>41121.639768518522</v>
      </c>
      <c r="B22" s="4">
        <v>71.09</v>
      </c>
      <c r="C22" s="4">
        <v>11.146000000000001</v>
      </c>
      <c r="D22" s="4">
        <v>7.71</v>
      </c>
      <c r="E22" s="4">
        <v>769.8</v>
      </c>
      <c r="F22" s="4">
        <v>3.02</v>
      </c>
    </row>
    <row r="23" spans="1:6">
      <c r="A23" s="7">
        <v>41121.639814814815</v>
      </c>
      <c r="B23" s="4">
        <v>71.17</v>
      </c>
      <c r="C23" s="4">
        <v>11.191000000000001</v>
      </c>
      <c r="D23" s="4">
        <v>7.64</v>
      </c>
      <c r="E23" s="4">
        <v>770</v>
      </c>
      <c r="F23" s="4">
        <v>3.0459999999999998</v>
      </c>
    </row>
    <row r="24" spans="1:6">
      <c r="A24" s="7">
        <v>41121.639861111114</v>
      </c>
      <c r="B24" s="4">
        <v>71.23</v>
      </c>
      <c r="C24" s="4">
        <v>11.243</v>
      </c>
      <c r="D24" s="4">
        <v>7.59</v>
      </c>
      <c r="E24" s="4">
        <v>770.2</v>
      </c>
      <c r="F24" s="4">
        <v>3.02</v>
      </c>
    </row>
    <row r="25" spans="1:6">
      <c r="A25" s="7">
        <v>41121.639907407407</v>
      </c>
      <c r="B25" s="4">
        <v>71.28</v>
      </c>
      <c r="C25" s="4">
        <v>11.257</v>
      </c>
      <c r="D25" s="4">
        <v>7.54</v>
      </c>
      <c r="E25" s="4">
        <v>770.1</v>
      </c>
      <c r="F25" s="4">
        <v>3.0459999999999998</v>
      </c>
    </row>
    <row r="26" spans="1:6">
      <c r="A26" s="7">
        <v>41121.639953703707</v>
      </c>
      <c r="B26" s="4">
        <v>71.33</v>
      </c>
      <c r="C26" s="4">
        <v>11.3</v>
      </c>
      <c r="D26" s="4">
        <v>7.51</v>
      </c>
      <c r="E26" s="4">
        <v>770</v>
      </c>
      <c r="F26" s="4">
        <v>3.02</v>
      </c>
    </row>
    <row r="27" spans="1:6">
      <c r="A27" s="7">
        <v>41121.64</v>
      </c>
      <c r="B27" s="4">
        <v>71.38</v>
      </c>
      <c r="C27" s="4">
        <v>11.321999999999999</v>
      </c>
      <c r="D27" s="4">
        <v>7.48</v>
      </c>
      <c r="E27" s="4">
        <v>769.9</v>
      </c>
      <c r="F27" s="4">
        <v>3.02</v>
      </c>
    </row>
    <row r="28" spans="1:6">
      <c r="A28" s="7">
        <v>41121.640046296299</v>
      </c>
      <c r="B28" s="4">
        <v>71.42</v>
      </c>
      <c r="C28" s="4">
        <v>11.257</v>
      </c>
      <c r="D28" s="4">
        <v>7.45</v>
      </c>
      <c r="E28" s="4">
        <v>767</v>
      </c>
      <c r="F28" s="4">
        <v>3.02</v>
      </c>
    </row>
    <row r="29" spans="1:6">
      <c r="A29" s="7">
        <v>41121.640081018515</v>
      </c>
      <c r="B29" s="4">
        <v>71.55</v>
      </c>
      <c r="C29" s="4">
        <v>9.1080000000000005</v>
      </c>
      <c r="D29" s="4">
        <v>7.41</v>
      </c>
      <c r="E29" s="4">
        <v>717.5</v>
      </c>
      <c r="F29" s="4">
        <v>3.02</v>
      </c>
    </row>
    <row r="30" spans="1:6">
      <c r="A30" s="7">
        <v>41121.640127314815</v>
      </c>
      <c r="B30" s="4">
        <v>71.59</v>
      </c>
      <c r="C30" s="4">
        <v>8.4770000000000003</v>
      </c>
      <c r="D30" s="4">
        <v>7.67</v>
      </c>
      <c r="E30" s="4">
        <v>656.6</v>
      </c>
      <c r="F30" s="4">
        <v>3.0459999999999998</v>
      </c>
    </row>
    <row r="31" spans="1:6">
      <c r="A31" s="7">
        <v>41121.640173611115</v>
      </c>
      <c r="B31" s="4">
        <v>71.650000000000006</v>
      </c>
      <c r="C31" s="4">
        <v>7.5609999999999999</v>
      </c>
      <c r="D31" s="4">
        <v>7.94</v>
      </c>
      <c r="E31" s="4">
        <v>649.20000000000005</v>
      </c>
      <c r="F31" s="4">
        <v>3.0459999999999998</v>
      </c>
    </row>
    <row r="32" spans="1:6">
      <c r="A32" s="7">
        <v>41121.640219907407</v>
      </c>
      <c r="B32" s="4">
        <v>71.709999999999994</v>
      </c>
      <c r="C32" s="4">
        <v>6.2850000000000001</v>
      </c>
      <c r="D32" s="4">
        <v>8.36</v>
      </c>
      <c r="E32" s="4">
        <v>639.9</v>
      </c>
      <c r="F32" s="4">
        <v>3.02</v>
      </c>
    </row>
    <row r="33" spans="1:6">
      <c r="A33" s="7">
        <v>41121.640266203707</v>
      </c>
      <c r="B33" s="4">
        <v>71.83</v>
      </c>
      <c r="C33" s="4">
        <v>5.1319999999999997</v>
      </c>
      <c r="D33" s="4">
        <v>8.74</v>
      </c>
      <c r="E33" s="4">
        <v>637.79999999999995</v>
      </c>
      <c r="F33" s="4">
        <v>3.0459999999999998</v>
      </c>
    </row>
    <row r="34" spans="1:6">
      <c r="A34" s="7">
        <v>41121.6403125</v>
      </c>
      <c r="B34" s="4">
        <v>72.06</v>
      </c>
      <c r="C34" s="4">
        <v>4.4340000000000002</v>
      </c>
      <c r="D34" s="4">
        <v>8.92</v>
      </c>
      <c r="E34" s="4">
        <v>636.20000000000005</v>
      </c>
      <c r="F34" s="4">
        <v>3.02</v>
      </c>
    </row>
    <row r="35" spans="1:6">
      <c r="A35" s="7">
        <v>41121.6403587963</v>
      </c>
      <c r="B35" s="4">
        <v>72.39</v>
      </c>
      <c r="C35" s="4">
        <v>3.5470000000000002</v>
      </c>
      <c r="D35" s="4">
        <v>9.08</v>
      </c>
      <c r="E35" s="4">
        <v>632.9</v>
      </c>
      <c r="F35" s="4">
        <v>3.0459999999999998</v>
      </c>
    </row>
    <row r="36" spans="1:6">
      <c r="A36" s="7">
        <v>41121.640405092592</v>
      </c>
      <c r="B36" s="4">
        <v>72.77</v>
      </c>
      <c r="C36" s="4">
        <v>2.3719999999999999</v>
      </c>
      <c r="D36" s="4">
        <v>9.2200000000000006</v>
      </c>
      <c r="E36" s="4">
        <v>632.79999999999995</v>
      </c>
      <c r="F36" s="4">
        <v>3.02</v>
      </c>
    </row>
    <row r="37" spans="1:6">
      <c r="A37" s="7">
        <v>41121.640439814815</v>
      </c>
      <c r="B37" s="4">
        <v>73.2</v>
      </c>
      <c r="C37" s="4">
        <v>1.89</v>
      </c>
      <c r="D37" s="4">
        <v>9.48</v>
      </c>
      <c r="E37" s="4">
        <v>645.9</v>
      </c>
      <c r="F37" s="4">
        <v>3.0459999999999998</v>
      </c>
    </row>
    <row r="38" spans="1:6">
      <c r="A38" s="7">
        <v>41121.640486111108</v>
      </c>
      <c r="B38" s="4">
        <v>73.78</v>
      </c>
      <c r="C38" s="4">
        <v>1.4139999999999999</v>
      </c>
      <c r="D38" s="4">
        <v>9.64</v>
      </c>
      <c r="E38" s="4">
        <v>681.1</v>
      </c>
      <c r="F38" s="4">
        <v>3.02</v>
      </c>
    </row>
    <row r="39" spans="1:6">
      <c r="A39" s="7">
        <v>41121.640532407408</v>
      </c>
      <c r="B39" s="4">
        <v>77.36</v>
      </c>
      <c r="C39" s="4">
        <v>1.25</v>
      </c>
      <c r="D39" s="4">
        <v>9.77</v>
      </c>
      <c r="E39" s="4">
        <v>699.8</v>
      </c>
      <c r="F39" s="4">
        <v>3.02</v>
      </c>
    </row>
    <row r="40" spans="1:6">
      <c r="A40" s="7">
        <v>41121.6405787037</v>
      </c>
      <c r="B40" s="4">
        <v>80.2</v>
      </c>
      <c r="C40" s="4">
        <v>0.75700000000000001</v>
      </c>
      <c r="D40" s="4">
        <v>9.56</v>
      </c>
      <c r="E40" s="4">
        <v>772.8</v>
      </c>
      <c r="F40" s="4">
        <v>3.0459999999999998</v>
      </c>
    </row>
    <row r="41" spans="1:6">
      <c r="A41" s="15">
        <v>41121.640625</v>
      </c>
      <c r="B41" s="13">
        <v>88.18</v>
      </c>
      <c r="C41" s="13">
        <v>0.84099999999999997</v>
      </c>
      <c r="D41" s="13">
        <v>9.75</v>
      </c>
      <c r="E41" s="13">
        <v>1.141</v>
      </c>
      <c r="F41" s="13">
        <v>3.0459999999999998</v>
      </c>
    </row>
    <row r="42" spans="1:6">
      <c r="A42" s="7">
        <v>41121.6406712963</v>
      </c>
      <c r="B42" s="4">
        <v>90.51</v>
      </c>
      <c r="C42" s="4">
        <v>1.4019999999999999</v>
      </c>
      <c r="D42" s="4">
        <v>9.8000000000000007</v>
      </c>
      <c r="E42" s="4">
        <v>618.6</v>
      </c>
      <c r="F42" s="4">
        <v>3.0459999999999998</v>
      </c>
    </row>
    <row r="43" spans="1:6">
      <c r="A43" s="7">
        <v>41121.640717592592</v>
      </c>
      <c r="B43" s="4">
        <v>90.74</v>
      </c>
      <c r="C43" s="4">
        <v>1.3779999999999999</v>
      </c>
      <c r="D43" s="4">
        <v>9.6999999999999993</v>
      </c>
      <c r="E43" s="4">
        <v>618.1</v>
      </c>
      <c r="F43" s="4">
        <v>3.0459999999999998</v>
      </c>
    </row>
    <row r="44" spans="1:6">
      <c r="A44" s="7">
        <v>41121.640763888892</v>
      </c>
      <c r="B44" s="4">
        <v>90.81</v>
      </c>
      <c r="C44" s="4">
        <v>1.319</v>
      </c>
      <c r="D44" s="4">
        <v>9.59</v>
      </c>
      <c r="E44" s="4">
        <v>617.79999999999995</v>
      </c>
      <c r="F44" s="4">
        <v>3.02</v>
      </c>
    </row>
    <row r="45" spans="1:6">
      <c r="A45" s="7">
        <v>41121.640798611108</v>
      </c>
      <c r="B45" s="4">
        <v>90.86</v>
      </c>
      <c r="C45" s="4">
        <v>1.3069999999999999</v>
      </c>
      <c r="D45" s="4">
        <v>9.5399999999999991</v>
      </c>
      <c r="E45" s="4">
        <v>617.70000000000005</v>
      </c>
      <c r="F45" s="4">
        <v>3.0459999999999998</v>
      </c>
    </row>
    <row r="46" spans="1:6">
      <c r="A46" s="7">
        <v>41121.640844907408</v>
      </c>
      <c r="B46" s="4">
        <v>90.86</v>
      </c>
      <c r="C46" s="4">
        <v>1.276</v>
      </c>
      <c r="D46" s="4">
        <v>9.43</v>
      </c>
      <c r="E46" s="4">
        <v>617.9</v>
      </c>
      <c r="F46" s="4">
        <v>3.02</v>
      </c>
    </row>
    <row r="47" spans="1:6">
      <c r="A47" s="7">
        <v>41121.6408912037</v>
      </c>
      <c r="B47" s="4">
        <v>90.9</v>
      </c>
      <c r="C47" s="4">
        <v>1.155</v>
      </c>
      <c r="D47" s="4">
        <v>9.39</v>
      </c>
      <c r="E47" s="4">
        <v>617.9</v>
      </c>
      <c r="F47" s="4">
        <v>3.02</v>
      </c>
    </row>
    <row r="48" spans="1:6">
      <c r="A48" s="7">
        <v>41121.6409375</v>
      </c>
      <c r="B48" s="4">
        <v>90.95</v>
      </c>
      <c r="C48" s="4">
        <v>1.2450000000000001</v>
      </c>
      <c r="D48" s="4">
        <v>9.3800000000000008</v>
      </c>
      <c r="E48" s="4">
        <v>618</v>
      </c>
      <c r="F48" s="4">
        <v>3.02</v>
      </c>
    </row>
    <row r="49" spans="1:6">
      <c r="A49" s="7">
        <v>41121.640983796293</v>
      </c>
      <c r="B49" s="4">
        <v>90.93</v>
      </c>
      <c r="C49" s="4">
        <v>1.196</v>
      </c>
      <c r="D49" s="4">
        <v>9.34</v>
      </c>
      <c r="E49" s="4">
        <v>617.6</v>
      </c>
      <c r="F49" s="4">
        <v>3.02</v>
      </c>
    </row>
    <row r="50" spans="1:6">
      <c r="A50" s="15">
        <v>41121.641030092593</v>
      </c>
      <c r="B50" s="13">
        <v>90.16</v>
      </c>
      <c r="C50" s="13">
        <v>0.45800000000000002</v>
      </c>
      <c r="D50" s="13">
        <v>9.2899999999999991</v>
      </c>
      <c r="E50" s="13">
        <v>1.1200000000000001</v>
      </c>
      <c r="F50" s="13">
        <v>3.02</v>
      </c>
    </row>
    <row r="51" spans="1:6">
      <c r="A51" s="15">
        <v>41121.641076388885</v>
      </c>
      <c r="B51" s="13">
        <v>88.29</v>
      </c>
      <c r="C51" s="13">
        <v>0.36499999999999999</v>
      </c>
      <c r="D51" s="13">
        <v>9.1</v>
      </c>
      <c r="E51" s="13">
        <v>1.1399999999999999</v>
      </c>
      <c r="F51" s="13">
        <v>3.02</v>
      </c>
    </row>
  </sheetData>
  <pageMargins left="0.7" right="0.7" top="0.75" bottom="0.75" header="0.3" footer="0.3"/>
  <drawing r:id="rId1"/>
</worksheet>
</file>

<file path=xl/worksheets/sheet63.xml><?xml version="1.0" encoding="utf-8"?>
<worksheet xmlns="http://schemas.openxmlformats.org/spreadsheetml/2006/main" xmlns:r="http://schemas.openxmlformats.org/officeDocument/2006/relationships">
  <dimension ref="A1:K57"/>
  <sheetViews>
    <sheetView zoomScale="60" zoomScaleNormal="60" workbookViewId="0">
      <selection activeCell="K2" sqref="C1:K2"/>
    </sheetView>
  </sheetViews>
  <sheetFormatPr defaultRowHeight="15"/>
  <cols>
    <col min="1" max="4" width="19.42578125" style="4" customWidth="1"/>
    <col min="5" max="5" width="13.42578125" style="4" customWidth="1"/>
    <col min="6" max="6" width="16.28515625" style="4" customWidth="1"/>
    <col min="7" max="7" width="20.140625" style="4" customWidth="1"/>
    <col min="8" max="8" width="12.140625" style="4" customWidth="1"/>
    <col min="9" max="9" width="12.7109375" style="4" customWidth="1"/>
    <col min="10" max="10" width="15.7109375" style="4" customWidth="1"/>
    <col min="11" max="16384" width="9.140625" style="4"/>
  </cols>
  <sheetData>
    <row r="1" spans="1:11" ht="39.75" customHeight="1">
      <c r="A1" s="4" t="s">
        <v>101</v>
      </c>
      <c r="B1" s="4" t="s">
        <v>213</v>
      </c>
      <c r="C1" s="9" t="s">
        <v>237</v>
      </c>
      <c r="D1" s="9" t="s">
        <v>236</v>
      </c>
      <c r="E1" s="9" t="s">
        <v>228</v>
      </c>
      <c r="F1" s="9" t="s">
        <v>229</v>
      </c>
      <c r="G1" s="9" t="s">
        <v>230</v>
      </c>
      <c r="H1" s="9" t="s">
        <v>242</v>
      </c>
      <c r="I1" s="9" t="s">
        <v>243</v>
      </c>
      <c r="J1" s="9" t="s">
        <v>231</v>
      </c>
      <c r="K1" s="9" t="s">
        <v>232</v>
      </c>
    </row>
    <row r="2" spans="1:11">
      <c r="A2" s="4" t="s">
        <v>103</v>
      </c>
      <c r="B2" s="7">
        <v>41121.619328703702</v>
      </c>
      <c r="C2" s="5">
        <v>41121</v>
      </c>
      <c r="D2" s="6">
        <v>0.61932870370370374</v>
      </c>
      <c r="E2" s="4">
        <f>MAX(B8:B11,B22:B26,B29:B33,B40:B44,B49:B55)-MIN(B8:B11,B22:B26,B29:B33,B40:B44,B49:B55)</f>
        <v>11.790000000000006</v>
      </c>
      <c r="F2" s="4">
        <f>MAX(C8:C11,C22:C26,C29:C33,C40:C44,C49:C55)-MIN(C8:C11,C22:C26,C29:C33,C40:C44,C49:C55)</f>
        <v>2.391</v>
      </c>
      <c r="G2" s="4">
        <f>MAX(E8:E11,E22:E26,E29:E33,E40:E44,E49:E55)-MIN(E8:E11,E22:E26,E29:E33,E40:E44,E49:E55)</f>
        <v>135</v>
      </c>
      <c r="H2" s="4">
        <f>MAX(B8:B11,B22:B26,B29:B33,B40:B44,B49:B55)</f>
        <v>89.28</v>
      </c>
      <c r="I2" s="4">
        <f>MIN(B8:B11,B22:B26,B29:B33,B40:B44,B49:B55)</f>
        <v>77.489999999999995</v>
      </c>
      <c r="J2" s="13"/>
      <c r="K2" s="4" t="s">
        <v>319</v>
      </c>
    </row>
    <row r="3" spans="1:11">
      <c r="A3" s="4" t="s">
        <v>146</v>
      </c>
      <c r="B3" s="7">
        <v>41121.619328703702</v>
      </c>
    </row>
    <row r="4" spans="1:11">
      <c r="A4" s="4" t="s">
        <v>104</v>
      </c>
      <c r="B4" s="7">
        <v>41121.619328703702</v>
      </c>
    </row>
    <row r="7" spans="1:11">
      <c r="A7" s="4" t="s">
        <v>145</v>
      </c>
      <c r="B7" s="4" t="s">
        <v>144</v>
      </c>
      <c r="C7" s="4" t="s">
        <v>143</v>
      </c>
      <c r="D7" s="4" t="s">
        <v>124</v>
      </c>
      <c r="E7" s="4" t="s">
        <v>142</v>
      </c>
      <c r="F7" s="4" t="s">
        <v>141</v>
      </c>
    </row>
    <row r="8" spans="1:11">
      <c r="A8" s="7">
        <v>41121.619837962964</v>
      </c>
      <c r="B8" s="4">
        <v>89.11</v>
      </c>
      <c r="C8" s="4">
        <v>0.314</v>
      </c>
      <c r="D8" s="4">
        <v>8.19</v>
      </c>
      <c r="E8" s="4">
        <v>1229</v>
      </c>
      <c r="F8" s="4">
        <v>3.0459999999999998</v>
      </c>
    </row>
    <row r="9" spans="1:11">
      <c r="A9" s="7">
        <v>41121.619884259257</v>
      </c>
      <c r="B9" s="4">
        <v>88.53</v>
      </c>
      <c r="C9" s="4">
        <v>0.25600000000000001</v>
      </c>
      <c r="D9" s="4">
        <v>8.17</v>
      </c>
      <c r="E9" s="4">
        <v>1225</v>
      </c>
      <c r="F9" s="4">
        <v>3.0720000000000001</v>
      </c>
    </row>
    <row r="10" spans="1:11">
      <c r="A10" s="7">
        <v>41121.619930555556</v>
      </c>
      <c r="B10" s="4">
        <v>89.28</v>
      </c>
      <c r="C10" s="4">
        <v>0.308</v>
      </c>
      <c r="D10" s="4">
        <v>8.2100000000000009</v>
      </c>
      <c r="E10" s="4">
        <v>1219</v>
      </c>
      <c r="F10" s="4">
        <v>3.0720000000000001</v>
      </c>
    </row>
    <row r="11" spans="1:11">
      <c r="A11" s="7">
        <v>41121.619976851849</v>
      </c>
      <c r="B11" s="4">
        <v>88.74</v>
      </c>
      <c r="C11" s="4">
        <v>0.128</v>
      </c>
      <c r="D11" s="4">
        <v>8.16</v>
      </c>
      <c r="E11" s="4">
        <v>1243</v>
      </c>
      <c r="F11" s="4">
        <v>3.0459999999999998</v>
      </c>
    </row>
    <row r="12" spans="1:11">
      <c r="A12" s="15">
        <v>41121.620023148149</v>
      </c>
      <c r="B12" s="13">
        <v>89.1</v>
      </c>
      <c r="C12" s="13">
        <v>8.5000000000000006E-2</v>
      </c>
      <c r="D12" s="13">
        <v>8.23</v>
      </c>
      <c r="E12" s="13">
        <v>3.81</v>
      </c>
      <c r="F12" s="13">
        <v>3.0459999999999998</v>
      </c>
    </row>
    <row r="13" spans="1:11">
      <c r="A13" s="15">
        <v>41121.620069444441</v>
      </c>
      <c r="B13" s="13">
        <v>87.42</v>
      </c>
      <c r="C13" s="13">
        <v>-6.2E-2</v>
      </c>
      <c r="D13" s="13">
        <v>7.93</v>
      </c>
      <c r="E13" s="13">
        <v>1.556</v>
      </c>
      <c r="F13" s="13">
        <v>3.0459999999999998</v>
      </c>
    </row>
    <row r="14" spans="1:11">
      <c r="A14" s="15">
        <v>41121.620104166665</v>
      </c>
      <c r="B14" s="13">
        <v>83.92</v>
      </c>
      <c r="C14" s="13">
        <v>-0.14199999999999999</v>
      </c>
      <c r="D14" s="13">
        <v>7.63</v>
      </c>
      <c r="E14" s="13">
        <v>1.19</v>
      </c>
      <c r="F14" s="13">
        <v>3.0459999999999998</v>
      </c>
    </row>
    <row r="15" spans="1:11">
      <c r="A15" s="15">
        <v>41121.620150462964</v>
      </c>
      <c r="B15" s="13">
        <v>83.75</v>
      </c>
      <c r="C15" s="13">
        <v>-0.16500000000000001</v>
      </c>
      <c r="D15" s="13">
        <v>7.71</v>
      </c>
      <c r="E15" s="13">
        <v>1.1919999999999999</v>
      </c>
      <c r="F15" s="13">
        <v>3.0459999999999998</v>
      </c>
    </row>
    <row r="16" spans="1:11">
      <c r="A16" s="15">
        <v>41121.620196759257</v>
      </c>
      <c r="B16" s="13">
        <v>82.8</v>
      </c>
      <c r="C16" s="13">
        <v>-0.16300000000000001</v>
      </c>
      <c r="D16" s="13">
        <v>7.5</v>
      </c>
      <c r="E16" s="13">
        <v>1.2030000000000001</v>
      </c>
      <c r="F16" s="13">
        <v>3.02</v>
      </c>
    </row>
    <row r="17" spans="1:6">
      <c r="A17" s="15">
        <v>41121.620243055557</v>
      </c>
      <c r="B17" s="13">
        <v>82.26</v>
      </c>
      <c r="C17" s="13">
        <v>-0.192</v>
      </c>
      <c r="D17" s="13">
        <v>7.48</v>
      </c>
      <c r="E17" s="13">
        <v>1.2090000000000001</v>
      </c>
      <c r="F17" s="13">
        <v>3.02</v>
      </c>
    </row>
    <row r="18" spans="1:6">
      <c r="A18" s="15">
        <v>41121.620289351849</v>
      </c>
      <c r="B18" s="13">
        <v>81.33</v>
      </c>
      <c r="C18" s="13">
        <v>-0.152</v>
      </c>
      <c r="D18" s="13">
        <v>7.3</v>
      </c>
      <c r="E18" s="13">
        <v>1.2210000000000001</v>
      </c>
      <c r="F18" s="13">
        <v>3.0459999999999998</v>
      </c>
    </row>
    <row r="19" spans="1:6">
      <c r="A19" s="15">
        <v>41121.620335648149</v>
      </c>
      <c r="B19" s="13">
        <v>81.040000000000006</v>
      </c>
      <c r="C19" s="13">
        <v>-0.19400000000000001</v>
      </c>
      <c r="D19" s="13">
        <v>7.32</v>
      </c>
      <c r="E19" s="13">
        <v>1.224</v>
      </c>
      <c r="F19" s="13">
        <v>3.0459999999999998</v>
      </c>
    </row>
    <row r="20" spans="1:6">
      <c r="A20" s="15">
        <v>41121.620381944442</v>
      </c>
      <c r="B20" s="13">
        <v>80.98</v>
      </c>
      <c r="C20" s="13">
        <v>-0.214</v>
      </c>
      <c r="D20" s="13">
        <v>6.92</v>
      </c>
      <c r="E20" s="13">
        <v>1.2250000000000001</v>
      </c>
      <c r="F20" s="13">
        <v>3.0459999999999998</v>
      </c>
    </row>
    <row r="21" spans="1:6">
      <c r="A21" s="15">
        <v>41121.620416666665</v>
      </c>
      <c r="B21" s="13">
        <v>80.150000000000006</v>
      </c>
      <c r="C21" s="13">
        <v>-0.214</v>
      </c>
      <c r="D21" s="13">
        <v>6.73</v>
      </c>
      <c r="E21" s="13">
        <v>1.236</v>
      </c>
      <c r="F21" s="13">
        <v>3.0720000000000001</v>
      </c>
    </row>
    <row r="22" spans="1:6">
      <c r="A22" s="7">
        <v>41121.620462962965</v>
      </c>
      <c r="B22" s="4">
        <v>79.87</v>
      </c>
      <c r="C22" s="4">
        <v>2.399</v>
      </c>
      <c r="D22" s="4">
        <v>7.7</v>
      </c>
      <c r="E22" s="4">
        <v>1226</v>
      </c>
      <c r="F22" s="4">
        <v>3.0720000000000001</v>
      </c>
    </row>
    <row r="23" spans="1:6">
      <c r="A23" s="7">
        <v>41121.620509259257</v>
      </c>
      <c r="B23" s="4">
        <v>79.33</v>
      </c>
      <c r="C23" s="4">
        <v>2.339</v>
      </c>
      <c r="D23" s="4">
        <v>8.1999999999999993</v>
      </c>
      <c r="E23" s="4">
        <v>1237</v>
      </c>
      <c r="F23" s="4">
        <v>3.0720000000000001</v>
      </c>
    </row>
    <row r="24" spans="1:6">
      <c r="A24" s="7">
        <v>41121.620555555557</v>
      </c>
      <c r="B24" s="4">
        <v>79.37</v>
      </c>
      <c r="C24" s="4">
        <v>2.367</v>
      </c>
      <c r="D24" s="4">
        <v>8.69</v>
      </c>
      <c r="E24" s="4">
        <v>1218</v>
      </c>
      <c r="F24" s="4">
        <v>3.0720000000000001</v>
      </c>
    </row>
    <row r="25" spans="1:6">
      <c r="A25" s="7">
        <v>41121.62060185185</v>
      </c>
      <c r="B25" s="4">
        <v>79.459999999999994</v>
      </c>
      <c r="C25" s="4">
        <v>2.4350000000000001</v>
      </c>
      <c r="D25" s="4">
        <v>9</v>
      </c>
      <c r="E25" s="4">
        <v>1217</v>
      </c>
      <c r="F25" s="4">
        <v>3.0720000000000001</v>
      </c>
    </row>
    <row r="26" spans="1:6">
      <c r="A26" s="7">
        <v>41121.620648148149</v>
      </c>
      <c r="B26" s="4">
        <v>79.11</v>
      </c>
      <c r="C26" s="4">
        <v>1.75</v>
      </c>
      <c r="D26" s="4">
        <v>8.93</v>
      </c>
      <c r="E26" s="4">
        <v>1229</v>
      </c>
      <c r="F26" s="4">
        <v>3.0459999999999998</v>
      </c>
    </row>
    <row r="27" spans="1:6">
      <c r="A27" s="15">
        <v>41121.620694444442</v>
      </c>
      <c r="B27" s="13">
        <v>83.87</v>
      </c>
      <c r="C27" s="13">
        <v>-0.27500000000000002</v>
      </c>
      <c r="D27" s="13">
        <v>9.4499999999999993</v>
      </c>
      <c r="E27" s="13">
        <v>1296</v>
      </c>
      <c r="F27" s="13">
        <v>3.0459999999999998</v>
      </c>
    </row>
    <row r="28" spans="1:6">
      <c r="A28" s="15">
        <v>41121.620740740742</v>
      </c>
      <c r="B28" s="13">
        <v>85.87</v>
      </c>
      <c r="C28" s="13">
        <v>-7.3999999999999996E-2</v>
      </c>
      <c r="D28" s="13">
        <v>9.48</v>
      </c>
      <c r="E28" s="13">
        <v>1.41</v>
      </c>
      <c r="F28" s="13">
        <v>3.0459999999999998</v>
      </c>
    </row>
    <row r="29" spans="1:6">
      <c r="A29" s="7">
        <v>41121.620775462965</v>
      </c>
      <c r="B29" s="4">
        <v>83.12</v>
      </c>
      <c r="C29" s="4">
        <v>2.3849999999999998</v>
      </c>
      <c r="D29" s="4">
        <v>9.4499999999999993</v>
      </c>
      <c r="E29" s="4">
        <v>1192</v>
      </c>
      <c r="F29" s="4">
        <v>3.0459999999999998</v>
      </c>
    </row>
    <row r="30" spans="1:6">
      <c r="A30" s="7">
        <v>41121.620821759258</v>
      </c>
      <c r="B30" s="4">
        <v>79.98</v>
      </c>
      <c r="C30" s="4">
        <v>2.2589999999999999</v>
      </c>
      <c r="D30" s="4">
        <v>9.5399999999999991</v>
      </c>
      <c r="E30" s="4">
        <v>1224</v>
      </c>
      <c r="F30" s="4">
        <v>3.0720000000000001</v>
      </c>
    </row>
    <row r="31" spans="1:6">
      <c r="A31" s="7">
        <v>41121.620868055557</v>
      </c>
      <c r="B31" s="4">
        <v>79.930000000000007</v>
      </c>
      <c r="C31" s="4">
        <v>2.2679999999999998</v>
      </c>
      <c r="D31" s="4">
        <v>9.6</v>
      </c>
      <c r="E31" s="4">
        <v>1225</v>
      </c>
      <c r="F31" s="4">
        <v>3.0720000000000001</v>
      </c>
    </row>
    <row r="32" spans="1:6">
      <c r="A32" s="7">
        <v>41121.62091435185</v>
      </c>
      <c r="B32" s="4">
        <v>80.08</v>
      </c>
      <c r="C32" s="4">
        <v>2.3199999999999998</v>
      </c>
      <c r="D32" s="4">
        <v>9.61</v>
      </c>
      <c r="E32" s="4">
        <v>1228</v>
      </c>
      <c r="F32" s="4">
        <v>3.0720000000000001</v>
      </c>
    </row>
    <row r="33" spans="1:6">
      <c r="A33" s="7">
        <v>41121.62096064815</v>
      </c>
      <c r="B33" s="4">
        <v>79.11</v>
      </c>
      <c r="C33" s="4">
        <v>1.859</v>
      </c>
      <c r="D33" s="4">
        <v>9.6199999999999992</v>
      </c>
      <c r="E33" s="4">
        <v>1239</v>
      </c>
      <c r="F33" s="4">
        <v>3.0459999999999998</v>
      </c>
    </row>
    <row r="34" spans="1:6">
      <c r="A34" s="15">
        <v>41121.621006944442</v>
      </c>
      <c r="B34" s="13">
        <v>84.84</v>
      </c>
      <c r="C34" s="13">
        <v>-4.2999999999999997E-2</v>
      </c>
      <c r="D34" s="13">
        <v>9.7100000000000009</v>
      </c>
      <c r="E34" s="13">
        <v>4.4589999999999996</v>
      </c>
      <c r="F34" s="13">
        <v>3.0979999999999999</v>
      </c>
    </row>
    <row r="35" spans="1:6">
      <c r="A35" s="15">
        <v>41121.621053240742</v>
      </c>
      <c r="B35" s="13">
        <v>86.22</v>
      </c>
      <c r="C35" s="13">
        <v>8.4000000000000005E-2</v>
      </c>
      <c r="D35" s="13">
        <v>9.61</v>
      </c>
      <c r="E35" s="13">
        <v>1.6519999999999999</v>
      </c>
      <c r="F35" s="13">
        <v>3.0459999999999998</v>
      </c>
    </row>
    <row r="36" spans="1:6">
      <c r="A36" s="15">
        <v>41121.621099537035</v>
      </c>
      <c r="B36" s="13">
        <v>83.47</v>
      </c>
      <c r="C36" s="13">
        <v>8.7999999999999995E-2</v>
      </c>
      <c r="D36" s="13">
        <v>9.4499999999999993</v>
      </c>
      <c r="E36" s="13">
        <v>1.419</v>
      </c>
      <c r="F36" s="13">
        <v>3.0720000000000001</v>
      </c>
    </row>
    <row r="37" spans="1:6">
      <c r="A37" s="15">
        <v>41121.621134259258</v>
      </c>
      <c r="B37" s="13">
        <v>81.900000000000006</v>
      </c>
      <c r="C37" s="13">
        <v>0.05</v>
      </c>
      <c r="D37" s="13">
        <v>9.19</v>
      </c>
      <c r="E37" s="13">
        <v>1.214</v>
      </c>
      <c r="F37" s="13">
        <v>3.0720000000000001</v>
      </c>
    </row>
    <row r="38" spans="1:6">
      <c r="A38" s="15">
        <v>41121.621180555558</v>
      </c>
      <c r="B38" s="13">
        <v>80.97</v>
      </c>
      <c r="C38" s="13">
        <v>4.0000000000000001E-3</v>
      </c>
      <c r="D38" s="13">
        <v>8.91</v>
      </c>
      <c r="E38" s="13">
        <v>1.2250000000000001</v>
      </c>
      <c r="F38" s="13">
        <v>3.0720000000000001</v>
      </c>
    </row>
    <row r="39" spans="1:6">
      <c r="A39" s="15">
        <v>41121.62122685185</v>
      </c>
      <c r="B39" s="13">
        <v>80.36</v>
      </c>
      <c r="C39" s="13">
        <v>-4.7E-2</v>
      </c>
      <c r="D39" s="13">
        <v>9.4700000000000006</v>
      </c>
      <c r="E39" s="13">
        <v>1267</v>
      </c>
      <c r="F39" s="13">
        <v>3.0979999999999999</v>
      </c>
    </row>
    <row r="40" spans="1:6">
      <c r="A40" s="7">
        <v>41121.62127314815</v>
      </c>
      <c r="B40" s="4">
        <v>80.099999999999994</v>
      </c>
      <c r="C40" s="4">
        <v>2.3220000000000001</v>
      </c>
      <c r="D40" s="4">
        <v>9.42</v>
      </c>
      <c r="E40" s="4">
        <v>1224</v>
      </c>
      <c r="F40" s="4">
        <v>3.0720000000000001</v>
      </c>
    </row>
    <row r="41" spans="1:6">
      <c r="A41" s="7">
        <v>41121.621319444443</v>
      </c>
      <c r="B41" s="4">
        <v>80.05</v>
      </c>
      <c r="C41" s="4">
        <v>2.3199999999999998</v>
      </c>
      <c r="D41" s="4">
        <v>9.5299999999999994</v>
      </c>
      <c r="E41" s="4">
        <v>1229</v>
      </c>
      <c r="F41" s="4">
        <v>3.0720000000000001</v>
      </c>
    </row>
    <row r="42" spans="1:6">
      <c r="A42" s="7">
        <v>41121.621365740742</v>
      </c>
      <c r="B42" s="4">
        <v>80.34</v>
      </c>
      <c r="C42" s="4">
        <v>2.31</v>
      </c>
      <c r="D42" s="4">
        <v>9.5500000000000007</v>
      </c>
      <c r="E42" s="4">
        <v>1223</v>
      </c>
      <c r="F42" s="4">
        <v>3.0720000000000001</v>
      </c>
    </row>
    <row r="43" spans="1:6">
      <c r="A43" s="7">
        <v>41121.621412037035</v>
      </c>
      <c r="B43" s="4">
        <v>80.3</v>
      </c>
      <c r="C43" s="4">
        <v>2.5190000000000001</v>
      </c>
      <c r="D43" s="4">
        <v>9.41</v>
      </c>
      <c r="E43" s="4">
        <v>1218</v>
      </c>
      <c r="F43" s="4">
        <v>3.0459999999999998</v>
      </c>
    </row>
    <row r="44" spans="1:6">
      <c r="A44" s="7">
        <v>41121.621446759258</v>
      </c>
      <c r="B44" s="4">
        <v>79.13</v>
      </c>
      <c r="C44" s="4">
        <v>1.982</v>
      </c>
      <c r="D44" s="4">
        <v>9.43</v>
      </c>
      <c r="E44" s="4">
        <v>1225</v>
      </c>
      <c r="F44" s="4">
        <v>3.0459999999999998</v>
      </c>
    </row>
    <row r="45" spans="1:6">
      <c r="A45" s="15">
        <v>41121.621493055558</v>
      </c>
      <c r="B45" s="13">
        <v>82.52</v>
      </c>
      <c r="C45" s="13">
        <v>-2.5999999999999999E-2</v>
      </c>
      <c r="D45" s="13">
        <v>9.66</v>
      </c>
      <c r="E45" s="13">
        <v>3.254</v>
      </c>
      <c r="F45" s="13">
        <v>3.0459999999999998</v>
      </c>
    </row>
    <row r="46" spans="1:6">
      <c r="A46" s="15">
        <v>41121.621539351851</v>
      </c>
      <c r="B46" s="13">
        <v>85.68</v>
      </c>
      <c r="C46" s="13">
        <v>0.161</v>
      </c>
      <c r="D46" s="13">
        <v>9.6199999999999992</v>
      </c>
      <c r="E46" s="13">
        <v>2.0539999999999998</v>
      </c>
      <c r="F46" s="13">
        <v>3.0720000000000001</v>
      </c>
    </row>
    <row r="47" spans="1:6">
      <c r="A47" s="15">
        <v>41121.62158564815</v>
      </c>
      <c r="B47" s="13">
        <v>82.57</v>
      </c>
      <c r="C47" s="13">
        <v>0.14000000000000001</v>
      </c>
      <c r="D47" s="13">
        <v>9.51</v>
      </c>
      <c r="E47" s="13">
        <v>1.206</v>
      </c>
      <c r="F47" s="13">
        <v>3.0459999999999998</v>
      </c>
    </row>
    <row r="48" spans="1:6">
      <c r="A48" s="15">
        <v>41121.621631944443</v>
      </c>
      <c r="B48" s="13">
        <v>79.58</v>
      </c>
      <c r="C48" s="13">
        <v>0.06</v>
      </c>
      <c r="D48" s="13">
        <v>8.86</v>
      </c>
      <c r="E48" s="13">
        <v>1.306</v>
      </c>
      <c r="F48" s="13">
        <v>3.0459999999999998</v>
      </c>
    </row>
    <row r="49" spans="1:6">
      <c r="A49" s="7">
        <v>41121.621678240743</v>
      </c>
      <c r="B49" s="4">
        <v>77.489999999999995</v>
      </c>
      <c r="C49" s="4">
        <v>1.1879999999999999</v>
      </c>
      <c r="D49" s="4">
        <v>9.58</v>
      </c>
      <c r="E49" s="4">
        <v>1252</v>
      </c>
      <c r="F49" s="4">
        <v>2.915</v>
      </c>
    </row>
    <row r="50" spans="1:6">
      <c r="A50" s="7">
        <v>41121.621724537035</v>
      </c>
      <c r="B50" s="4">
        <v>79.7</v>
      </c>
      <c r="C50" s="4">
        <v>2.3130000000000002</v>
      </c>
      <c r="D50" s="4">
        <v>9.5500000000000007</v>
      </c>
      <c r="E50" s="4">
        <v>1229</v>
      </c>
      <c r="F50" s="4">
        <v>3.0459999999999998</v>
      </c>
    </row>
    <row r="51" spans="1:6">
      <c r="A51" s="7">
        <v>41121.621770833335</v>
      </c>
      <c r="B51" s="4">
        <v>79.72</v>
      </c>
      <c r="C51" s="4">
        <v>2.294</v>
      </c>
      <c r="D51" s="4">
        <v>9.64</v>
      </c>
      <c r="E51" s="4">
        <v>1217</v>
      </c>
      <c r="F51" s="4">
        <v>3.02</v>
      </c>
    </row>
    <row r="52" spans="1:6">
      <c r="A52" s="7">
        <v>41121.621805555558</v>
      </c>
      <c r="B52" s="4">
        <v>79.739999999999995</v>
      </c>
      <c r="C52" s="4">
        <v>2.2829999999999999</v>
      </c>
      <c r="D52" s="4">
        <v>9.67</v>
      </c>
      <c r="E52" s="4">
        <v>1218</v>
      </c>
      <c r="F52" s="4">
        <v>3.0459999999999998</v>
      </c>
    </row>
    <row r="53" spans="1:6">
      <c r="A53" s="7">
        <v>41121.621851851851</v>
      </c>
      <c r="B53" s="4">
        <v>79.77</v>
      </c>
      <c r="C53" s="4">
        <v>2.4390000000000001</v>
      </c>
      <c r="D53" s="4">
        <v>9.6</v>
      </c>
      <c r="E53" s="4">
        <v>1215</v>
      </c>
      <c r="F53" s="4">
        <v>2.9940000000000002</v>
      </c>
    </row>
    <row r="54" spans="1:6">
      <c r="A54" s="7">
        <v>41121.621898148151</v>
      </c>
      <c r="B54" s="4">
        <v>79</v>
      </c>
      <c r="C54" s="4">
        <v>2.4180000000000001</v>
      </c>
      <c r="D54" s="4">
        <v>9.49</v>
      </c>
      <c r="E54" s="4">
        <v>1219</v>
      </c>
      <c r="F54" s="4">
        <v>3.0459999999999998</v>
      </c>
    </row>
    <row r="55" spans="1:6">
      <c r="A55" s="7">
        <v>41121.621944444443</v>
      </c>
      <c r="B55" s="4">
        <v>78.989999999999995</v>
      </c>
      <c r="C55" s="4">
        <v>1.6060000000000001</v>
      </c>
      <c r="D55" s="4">
        <v>9.49</v>
      </c>
      <c r="E55" s="4">
        <v>1327</v>
      </c>
      <c r="F55" s="4">
        <v>2.9940000000000002</v>
      </c>
    </row>
    <row r="56" spans="1:6">
      <c r="A56" s="15">
        <v>41121.621990740743</v>
      </c>
      <c r="B56" s="13">
        <v>82.25</v>
      </c>
      <c r="C56" s="13">
        <v>5.8000000000000003E-2</v>
      </c>
      <c r="D56" s="13">
        <v>9.6199999999999992</v>
      </c>
      <c r="E56" s="13">
        <v>1.476</v>
      </c>
      <c r="F56" s="13">
        <v>3.0979999999999999</v>
      </c>
    </row>
    <row r="57" spans="1:6">
      <c r="A57" s="15">
        <v>41121.622037037036</v>
      </c>
      <c r="B57" s="13">
        <v>80.5</v>
      </c>
      <c r="C57" s="13">
        <v>3.2000000000000001E-2</v>
      </c>
      <c r="D57" s="13">
        <v>9.5399999999999991</v>
      </c>
      <c r="E57" s="13">
        <v>1.2310000000000001</v>
      </c>
      <c r="F57" s="13">
        <v>3.0979999999999999</v>
      </c>
    </row>
  </sheetData>
  <pageMargins left="0.7" right="0.7" top="0.75" bottom="0.75" header="0.3" footer="0.3"/>
  <drawing r:id="rId1"/>
</worksheet>
</file>

<file path=xl/worksheets/sheet64.xml><?xml version="1.0" encoding="utf-8"?>
<worksheet xmlns="http://schemas.openxmlformats.org/spreadsheetml/2006/main" xmlns:r="http://schemas.openxmlformats.org/officeDocument/2006/relationships">
  <dimension ref="A1:K48"/>
  <sheetViews>
    <sheetView topLeftCell="A28" zoomScale="70" zoomScaleNormal="70" workbookViewId="0">
      <selection activeCell="C1" sqref="C1:K2"/>
    </sheetView>
  </sheetViews>
  <sheetFormatPr defaultRowHeight="15"/>
  <cols>
    <col min="1" max="4" width="16.42578125" style="4" customWidth="1"/>
    <col min="5" max="5" width="12.7109375" style="4" customWidth="1"/>
    <col min="6" max="6" width="15.28515625" style="4" customWidth="1"/>
    <col min="7" max="7" width="18.5703125" style="4" customWidth="1"/>
    <col min="8" max="8" width="13.42578125" style="4" customWidth="1"/>
    <col min="9" max="9" width="11.85546875" style="4" customWidth="1"/>
    <col min="10" max="10" width="17.140625" style="4" customWidth="1"/>
    <col min="11" max="16384" width="9.140625" style="4"/>
  </cols>
  <sheetData>
    <row r="1" spans="1:11" ht="37.5" customHeight="1">
      <c r="A1" s="4" t="s">
        <v>101</v>
      </c>
      <c r="B1" s="4" t="s">
        <v>214</v>
      </c>
      <c r="C1" s="9" t="s">
        <v>237</v>
      </c>
      <c r="D1" s="9" t="s">
        <v>236</v>
      </c>
      <c r="E1" s="9" t="s">
        <v>228</v>
      </c>
      <c r="F1" s="9" t="s">
        <v>229</v>
      </c>
      <c r="G1" s="9" t="s">
        <v>230</v>
      </c>
      <c r="H1" s="9" t="s">
        <v>242</v>
      </c>
      <c r="I1" s="9" t="s">
        <v>243</v>
      </c>
      <c r="J1" s="9" t="s">
        <v>231</v>
      </c>
      <c r="K1" s="9" t="s">
        <v>232</v>
      </c>
    </row>
    <row r="2" spans="1:11">
      <c r="A2" s="4" t="s">
        <v>103</v>
      </c>
      <c r="B2" s="7">
        <v>41121.599965277775</v>
      </c>
      <c r="C2" s="5">
        <v>41121</v>
      </c>
      <c r="D2" s="6">
        <v>0.59996527777777775</v>
      </c>
      <c r="E2" s="4">
        <f>MAX(B8:B19,B21:B43)-MIN(B8:B19,B21:B43)</f>
        <v>9.539999999999992</v>
      </c>
      <c r="F2" s="4">
        <f>MAX(C8:C19,C21:C43)-MIN(C8:C19,C21:C43)</f>
        <v>3.2269999999999999</v>
      </c>
      <c r="G2" s="4">
        <f>MAX(E8:E19,E21:E43)-MIN(E8:E19,E21:E43)</f>
        <v>85.699999999999932</v>
      </c>
      <c r="H2" s="4">
        <f>MAX(B8:B19,B21:B43)</f>
        <v>85.85</v>
      </c>
      <c r="I2" s="4">
        <f>MIN(B8:B19,B21:B43)</f>
        <v>76.31</v>
      </c>
      <c r="J2" s="13"/>
      <c r="K2" s="4" t="s">
        <v>244</v>
      </c>
    </row>
    <row r="3" spans="1:11">
      <c r="A3" s="4" t="s">
        <v>146</v>
      </c>
      <c r="B3" s="7">
        <v>41121.599965277775</v>
      </c>
    </row>
    <row r="4" spans="1:11">
      <c r="A4" s="4" t="s">
        <v>104</v>
      </c>
      <c r="B4" s="7">
        <v>41121.599965277775</v>
      </c>
    </row>
    <row r="7" spans="1:11">
      <c r="A7" s="4" t="s">
        <v>145</v>
      </c>
      <c r="B7" s="4" t="s">
        <v>144</v>
      </c>
      <c r="C7" s="4" t="s">
        <v>143</v>
      </c>
      <c r="D7" s="4" t="s">
        <v>124</v>
      </c>
      <c r="E7" s="4" t="s">
        <v>142</v>
      </c>
      <c r="F7" s="4" t="s">
        <v>141</v>
      </c>
    </row>
    <row r="8" spans="1:11">
      <c r="A8" s="7">
        <v>41121.601458333331</v>
      </c>
      <c r="B8" s="4">
        <v>85.78</v>
      </c>
      <c r="C8" s="4">
        <v>0.161</v>
      </c>
      <c r="D8" s="4">
        <v>8.61</v>
      </c>
      <c r="E8" s="4">
        <v>919.7</v>
      </c>
      <c r="F8" s="4">
        <v>2.968</v>
      </c>
    </row>
    <row r="9" spans="1:11">
      <c r="A9" s="7">
        <v>41121.601504629631</v>
      </c>
      <c r="B9" s="4">
        <v>85.85</v>
      </c>
      <c r="C9" s="4">
        <v>1.157</v>
      </c>
      <c r="D9" s="4">
        <v>8.6300000000000008</v>
      </c>
      <c r="E9" s="4">
        <v>892.8</v>
      </c>
      <c r="F9" s="4">
        <v>2.9940000000000002</v>
      </c>
    </row>
    <row r="10" spans="1:11">
      <c r="A10" s="7">
        <v>41121.601550925923</v>
      </c>
      <c r="B10" s="4">
        <v>79.84</v>
      </c>
      <c r="C10" s="4">
        <v>2.9990000000000001</v>
      </c>
      <c r="D10" s="4">
        <v>8.27</v>
      </c>
      <c r="E10" s="4">
        <v>896.2</v>
      </c>
      <c r="F10" s="4">
        <v>2.968</v>
      </c>
    </row>
    <row r="11" spans="1:11">
      <c r="A11" s="7">
        <v>41121.601597222223</v>
      </c>
      <c r="B11" s="4">
        <v>76.89</v>
      </c>
      <c r="C11" s="4">
        <v>2.9950000000000001</v>
      </c>
      <c r="D11" s="4">
        <v>7.97</v>
      </c>
      <c r="E11" s="4">
        <v>897.3</v>
      </c>
      <c r="F11" s="4">
        <v>2.968</v>
      </c>
    </row>
    <row r="12" spans="1:11">
      <c r="A12" s="7">
        <v>41121.601631944446</v>
      </c>
      <c r="B12" s="4">
        <v>76.569999999999993</v>
      </c>
      <c r="C12" s="4">
        <v>2.9910000000000001</v>
      </c>
      <c r="D12" s="4">
        <v>7.9</v>
      </c>
      <c r="E12" s="4">
        <v>899.6</v>
      </c>
      <c r="F12" s="4">
        <v>2.968</v>
      </c>
    </row>
    <row r="13" spans="1:11">
      <c r="A13" s="7">
        <v>41121.601678240739</v>
      </c>
      <c r="B13" s="4">
        <v>76.44</v>
      </c>
      <c r="C13" s="4">
        <v>2.1960000000000002</v>
      </c>
      <c r="D13" s="4">
        <v>7.95</v>
      </c>
      <c r="E13" s="4">
        <v>891.3</v>
      </c>
      <c r="F13" s="4">
        <v>2.968</v>
      </c>
    </row>
    <row r="14" spans="1:11">
      <c r="A14" s="7">
        <v>41121.601724537039</v>
      </c>
      <c r="B14" s="4">
        <v>76.53</v>
      </c>
      <c r="C14" s="4">
        <v>2.36</v>
      </c>
      <c r="D14" s="4">
        <v>8.0399999999999991</v>
      </c>
      <c r="E14" s="4">
        <v>895.8</v>
      </c>
      <c r="F14" s="4">
        <v>2.968</v>
      </c>
    </row>
    <row r="15" spans="1:11">
      <c r="A15" s="7">
        <v>41121.601770833331</v>
      </c>
      <c r="B15" s="4">
        <v>76.41</v>
      </c>
      <c r="C15" s="4">
        <v>3.03</v>
      </c>
      <c r="D15" s="4">
        <v>8.3800000000000008</v>
      </c>
      <c r="E15" s="4">
        <v>894.4</v>
      </c>
      <c r="F15" s="4">
        <v>2.9940000000000002</v>
      </c>
    </row>
    <row r="16" spans="1:11">
      <c r="A16" s="7">
        <v>41121.601817129631</v>
      </c>
      <c r="B16" s="4">
        <v>76.31</v>
      </c>
      <c r="C16" s="4">
        <v>3.15</v>
      </c>
      <c r="D16" s="4">
        <v>8.52</v>
      </c>
      <c r="E16" s="4">
        <v>896.1</v>
      </c>
      <c r="F16" s="4">
        <v>2.9940000000000002</v>
      </c>
    </row>
    <row r="17" spans="1:6">
      <c r="A17" s="7">
        <v>41121.601863425924</v>
      </c>
      <c r="B17" s="4">
        <v>76.34</v>
      </c>
      <c r="C17" s="4">
        <v>3.2149999999999999</v>
      </c>
      <c r="D17" s="4">
        <v>8.77</v>
      </c>
      <c r="E17" s="4">
        <v>896.4</v>
      </c>
      <c r="F17" s="4">
        <v>2.968</v>
      </c>
    </row>
    <row r="18" spans="1:6">
      <c r="A18" s="7">
        <v>41121.601909722223</v>
      </c>
      <c r="B18" s="4">
        <v>76.349999999999994</v>
      </c>
      <c r="C18" s="4">
        <v>2.0739999999999998</v>
      </c>
      <c r="D18" s="4">
        <v>9.14</v>
      </c>
      <c r="E18" s="4">
        <v>913.7</v>
      </c>
      <c r="F18" s="4">
        <v>2.968</v>
      </c>
    </row>
    <row r="19" spans="1:6">
      <c r="A19" s="7">
        <v>41121.601944444446</v>
      </c>
      <c r="B19" s="4">
        <v>77.44</v>
      </c>
      <c r="C19" s="4">
        <v>2.657</v>
      </c>
      <c r="D19" s="4">
        <v>9.4700000000000006</v>
      </c>
      <c r="E19" s="4">
        <v>886.6</v>
      </c>
      <c r="F19" s="4">
        <v>2.968</v>
      </c>
    </row>
    <row r="20" spans="1:6">
      <c r="A20" s="15">
        <v>41121.601990740739</v>
      </c>
      <c r="B20" s="13">
        <v>76.760000000000005</v>
      </c>
      <c r="C20" s="13">
        <v>0.46800000000000003</v>
      </c>
      <c r="D20" s="13">
        <v>9.75</v>
      </c>
      <c r="E20" s="13">
        <v>83.14</v>
      </c>
      <c r="F20" s="13">
        <v>2.968</v>
      </c>
    </row>
    <row r="21" spans="1:6">
      <c r="A21" s="7">
        <v>41121.602037037039</v>
      </c>
      <c r="B21" s="4">
        <v>78.94</v>
      </c>
      <c r="C21" s="4">
        <v>2.9489999999999998</v>
      </c>
      <c r="D21" s="4">
        <v>9.73</v>
      </c>
      <c r="E21" s="4">
        <v>893.7</v>
      </c>
      <c r="F21" s="4">
        <v>2.9940000000000002</v>
      </c>
    </row>
    <row r="22" spans="1:6">
      <c r="A22" s="7">
        <v>41121.602083333331</v>
      </c>
      <c r="B22" s="4">
        <v>77.959999999999994</v>
      </c>
      <c r="C22" s="4">
        <v>2.9449999999999998</v>
      </c>
      <c r="D22" s="4">
        <v>9.59</v>
      </c>
      <c r="E22" s="4">
        <v>894.8</v>
      </c>
      <c r="F22" s="4">
        <v>2.968</v>
      </c>
    </row>
    <row r="23" spans="1:6">
      <c r="A23" s="7">
        <v>41121.602129629631</v>
      </c>
      <c r="B23" s="4">
        <v>77.14</v>
      </c>
      <c r="C23" s="4">
        <v>2.9</v>
      </c>
      <c r="D23" s="4">
        <v>9.41</v>
      </c>
      <c r="E23" s="4">
        <v>900.6</v>
      </c>
      <c r="F23" s="4">
        <v>2.968</v>
      </c>
    </row>
    <row r="24" spans="1:6">
      <c r="A24" s="7">
        <v>41121.602175925924</v>
      </c>
      <c r="B24" s="4">
        <v>76.989999999999995</v>
      </c>
      <c r="C24" s="4">
        <v>2.8940000000000001</v>
      </c>
      <c r="D24" s="4">
        <v>9.2899999999999991</v>
      </c>
      <c r="E24" s="4">
        <v>895</v>
      </c>
      <c r="F24" s="4">
        <v>2.968</v>
      </c>
    </row>
    <row r="25" spans="1:6">
      <c r="A25" s="7">
        <v>41121.602222222224</v>
      </c>
      <c r="B25" s="4">
        <v>76.8</v>
      </c>
      <c r="C25" s="4">
        <v>2.7949999999999999</v>
      </c>
      <c r="D25" s="4">
        <v>9.24</v>
      </c>
      <c r="E25" s="4">
        <v>890.5</v>
      </c>
      <c r="F25" s="4">
        <v>2.9940000000000002</v>
      </c>
    </row>
    <row r="26" spans="1:6">
      <c r="A26" s="7">
        <v>41121.602268518516</v>
      </c>
      <c r="B26" s="4">
        <v>76.739999999999995</v>
      </c>
      <c r="C26" s="4">
        <v>2.8149999999999999</v>
      </c>
      <c r="D26" s="4">
        <v>9.19</v>
      </c>
      <c r="E26" s="4">
        <v>898.9</v>
      </c>
      <c r="F26" s="4">
        <v>2.968</v>
      </c>
    </row>
    <row r="27" spans="1:6">
      <c r="A27" s="7">
        <v>41121.602303240739</v>
      </c>
      <c r="B27" s="4">
        <v>76.77</v>
      </c>
      <c r="C27" s="4">
        <v>2.8220000000000001</v>
      </c>
      <c r="D27" s="4">
        <v>9.16</v>
      </c>
      <c r="E27" s="4">
        <v>897.6</v>
      </c>
      <c r="F27" s="4">
        <v>2.9940000000000002</v>
      </c>
    </row>
    <row r="28" spans="1:6">
      <c r="A28" s="7">
        <v>41121.602349537039</v>
      </c>
      <c r="B28" s="4">
        <v>77.09</v>
      </c>
      <c r="C28" s="4">
        <v>2.8260000000000001</v>
      </c>
      <c r="D28" s="4">
        <v>9.32</v>
      </c>
      <c r="E28" s="4">
        <v>895</v>
      </c>
      <c r="F28" s="4">
        <v>2.9940000000000002</v>
      </c>
    </row>
    <row r="29" spans="1:6">
      <c r="A29" s="7">
        <v>41121.602395833332</v>
      </c>
      <c r="B29" s="4">
        <v>76.78</v>
      </c>
      <c r="C29" s="4">
        <v>2.9630000000000001</v>
      </c>
      <c r="D29" s="4">
        <v>9.32</v>
      </c>
      <c r="E29" s="4">
        <v>894.3</v>
      </c>
      <c r="F29" s="4">
        <v>2.968</v>
      </c>
    </row>
    <row r="30" spans="1:6">
      <c r="A30" s="7">
        <v>41121.602442129632</v>
      </c>
      <c r="B30" s="4">
        <v>76.77</v>
      </c>
      <c r="C30" s="4">
        <v>2.9649999999999999</v>
      </c>
      <c r="D30" s="4">
        <v>9.32</v>
      </c>
      <c r="E30" s="4">
        <v>895.4</v>
      </c>
      <c r="F30" s="4">
        <v>2.9940000000000002</v>
      </c>
    </row>
    <row r="31" spans="1:6">
      <c r="A31" s="7">
        <v>41121.602488425924</v>
      </c>
      <c r="B31" s="4">
        <v>76.760000000000005</v>
      </c>
      <c r="C31" s="4">
        <v>2.9649999999999999</v>
      </c>
      <c r="D31" s="4">
        <v>9.2100000000000009</v>
      </c>
      <c r="E31" s="4">
        <v>894.8</v>
      </c>
      <c r="F31" s="4">
        <v>2.9940000000000002</v>
      </c>
    </row>
    <row r="32" spans="1:6">
      <c r="A32" s="7">
        <v>41121.602534722224</v>
      </c>
      <c r="B32" s="4">
        <v>76.819999999999993</v>
      </c>
      <c r="C32" s="4">
        <v>3.08</v>
      </c>
      <c r="D32" s="4">
        <v>8.93</v>
      </c>
      <c r="E32" s="4">
        <v>893.9</v>
      </c>
      <c r="F32" s="4">
        <v>2.968</v>
      </c>
    </row>
    <row r="33" spans="1:6">
      <c r="A33" s="7">
        <v>41121.602581018517</v>
      </c>
      <c r="B33" s="4">
        <v>76.84</v>
      </c>
      <c r="C33" s="4">
        <v>3.161</v>
      </c>
      <c r="D33" s="4">
        <v>8.81</v>
      </c>
      <c r="E33" s="4">
        <v>893.6</v>
      </c>
      <c r="F33" s="4">
        <v>2.968</v>
      </c>
    </row>
    <row r="34" spans="1:6">
      <c r="A34" s="7">
        <v>41121.60261574074</v>
      </c>
      <c r="B34" s="4">
        <v>76.739999999999995</v>
      </c>
      <c r="C34" s="4">
        <v>3.2570000000000001</v>
      </c>
      <c r="D34" s="4">
        <v>8.73</v>
      </c>
      <c r="E34" s="4">
        <v>894.7</v>
      </c>
      <c r="F34" s="4">
        <v>2.968</v>
      </c>
    </row>
    <row r="35" spans="1:6">
      <c r="A35" s="7">
        <v>41121.602662037039</v>
      </c>
      <c r="B35" s="4">
        <v>76.62</v>
      </c>
      <c r="C35" s="4">
        <v>3.2850000000000001</v>
      </c>
      <c r="D35" s="4">
        <v>8.7799999999999994</v>
      </c>
      <c r="E35" s="4">
        <v>890</v>
      </c>
      <c r="F35" s="4">
        <v>2.968</v>
      </c>
    </row>
    <row r="36" spans="1:6">
      <c r="A36" s="7">
        <v>41121.602708333332</v>
      </c>
      <c r="B36" s="4">
        <v>76.569999999999993</v>
      </c>
      <c r="C36" s="4">
        <v>3.3450000000000002</v>
      </c>
      <c r="D36" s="4">
        <v>8.83</v>
      </c>
      <c r="E36" s="4">
        <v>888.8</v>
      </c>
      <c r="F36" s="4">
        <v>2.9940000000000002</v>
      </c>
    </row>
    <row r="37" spans="1:6">
      <c r="A37" s="7">
        <v>41121.602754629632</v>
      </c>
      <c r="B37" s="4">
        <v>76.569999999999993</v>
      </c>
      <c r="C37" s="4">
        <v>3.3879999999999999</v>
      </c>
      <c r="D37" s="4">
        <v>8.81</v>
      </c>
      <c r="E37" s="4">
        <v>885.2</v>
      </c>
      <c r="F37" s="4">
        <v>2.9940000000000002</v>
      </c>
    </row>
    <row r="38" spans="1:6">
      <c r="A38" s="7">
        <v>41121.602800925924</v>
      </c>
      <c r="B38" s="4">
        <v>76.510000000000005</v>
      </c>
      <c r="C38" s="4">
        <v>1.4650000000000001</v>
      </c>
      <c r="D38" s="4">
        <v>8.98</v>
      </c>
      <c r="E38" s="4">
        <v>970.9</v>
      </c>
      <c r="F38" s="4">
        <v>2.9940000000000002</v>
      </c>
    </row>
    <row r="39" spans="1:6">
      <c r="A39" s="7">
        <v>41121.602847222224</v>
      </c>
      <c r="B39" s="4">
        <v>83.79</v>
      </c>
      <c r="C39" s="4">
        <v>0.60599999999999998</v>
      </c>
      <c r="D39" s="4">
        <v>9.7899999999999991</v>
      </c>
      <c r="E39" s="4">
        <v>918.7</v>
      </c>
      <c r="F39" s="4">
        <v>2.9940000000000002</v>
      </c>
    </row>
    <row r="40" spans="1:6">
      <c r="A40" s="7">
        <v>41121.602893518517</v>
      </c>
      <c r="B40" s="4">
        <v>84.42</v>
      </c>
      <c r="C40" s="4">
        <v>0.78300000000000003</v>
      </c>
      <c r="D40" s="4">
        <v>9.8800000000000008</v>
      </c>
      <c r="E40" s="4">
        <v>909.1</v>
      </c>
      <c r="F40" s="4">
        <v>2.9940000000000002</v>
      </c>
    </row>
    <row r="41" spans="1:6">
      <c r="A41" s="7">
        <v>41121.602939814817</v>
      </c>
      <c r="B41" s="4">
        <v>83.79</v>
      </c>
      <c r="C41" s="4">
        <v>0.80400000000000005</v>
      </c>
      <c r="D41" s="4">
        <v>9.85</v>
      </c>
      <c r="E41" s="4">
        <v>906.9</v>
      </c>
      <c r="F41" s="4">
        <v>2.9940000000000002</v>
      </c>
    </row>
    <row r="42" spans="1:6">
      <c r="A42" s="7">
        <v>41121.60297453704</v>
      </c>
      <c r="B42" s="4">
        <v>83.28</v>
      </c>
      <c r="C42" s="4">
        <v>0.83499999999999996</v>
      </c>
      <c r="D42" s="4">
        <v>9.77</v>
      </c>
      <c r="E42" s="4">
        <v>909.9</v>
      </c>
      <c r="F42" s="4">
        <v>2.968</v>
      </c>
    </row>
    <row r="43" spans="1:6">
      <c r="A43" s="7">
        <v>41121.603020833332</v>
      </c>
      <c r="B43" s="4">
        <v>81.84</v>
      </c>
      <c r="C43" s="4">
        <v>0.79900000000000004</v>
      </c>
      <c r="D43" s="4">
        <v>9.66</v>
      </c>
      <c r="E43" s="4">
        <v>921.2</v>
      </c>
      <c r="F43" s="4">
        <v>2.968</v>
      </c>
    </row>
    <row r="44" spans="1:6">
      <c r="A44" s="15">
        <v>41121.603067129632</v>
      </c>
      <c r="B44" s="13">
        <v>82.1</v>
      </c>
      <c r="C44" s="13">
        <v>0.61899999999999999</v>
      </c>
      <c r="D44" s="13">
        <v>9.65</v>
      </c>
      <c r="E44" s="13">
        <v>100.6</v>
      </c>
      <c r="F44" s="13">
        <v>2.9940000000000002</v>
      </c>
    </row>
    <row r="45" spans="1:6">
      <c r="A45" s="15">
        <v>41121.603113425925</v>
      </c>
      <c r="B45" s="13">
        <v>82.58</v>
      </c>
      <c r="C45" s="13">
        <v>0.192</v>
      </c>
      <c r="D45" s="13">
        <v>9.77</v>
      </c>
      <c r="E45" s="13">
        <v>1.976</v>
      </c>
      <c r="F45" s="13">
        <v>2.9940000000000002</v>
      </c>
    </row>
    <row r="46" spans="1:6">
      <c r="A46" s="15">
        <v>41121.603159722225</v>
      </c>
      <c r="B46" s="13">
        <v>82.35</v>
      </c>
      <c r="C46" s="13">
        <v>0.18</v>
      </c>
      <c r="D46" s="13">
        <v>9.77</v>
      </c>
      <c r="E46" s="13">
        <v>2.468</v>
      </c>
      <c r="F46" s="13">
        <v>2.9940000000000002</v>
      </c>
    </row>
    <row r="47" spans="1:6">
      <c r="A47" s="15">
        <v>41121.603206018517</v>
      </c>
      <c r="B47" s="13">
        <v>78.8</v>
      </c>
      <c r="C47" s="13">
        <v>0.13300000000000001</v>
      </c>
      <c r="D47" s="13">
        <v>9.34</v>
      </c>
      <c r="E47" s="13">
        <v>1.252</v>
      </c>
      <c r="F47" s="13">
        <v>2.9940000000000002</v>
      </c>
    </row>
    <row r="48" spans="1:6">
      <c r="A48" s="15">
        <v>41121.603252314817</v>
      </c>
      <c r="B48" s="13">
        <v>78.48</v>
      </c>
      <c r="C48" s="13">
        <v>6.0999999999999999E-2</v>
      </c>
      <c r="D48" s="13">
        <v>8.99</v>
      </c>
      <c r="E48" s="13">
        <v>1.256</v>
      </c>
      <c r="F48" s="13">
        <v>2.968</v>
      </c>
    </row>
  </sheetData>
  <pageMargins left="0.7" right="0.7" top="0.75" bottom="0.75" header="0.3" footer="0.3"/>
  <drawing r:id="rId1"/>
</worksheet>
</file>

<file path=xl/worksheets/sheet65.xml><?xml version="1.0" encoding="utf-8"?>
<worksheet xmlns="http://schemas.openxmlformats.org/spreadsheetml/2006/main" xmlns:r="http://schemas.openxmlformats.org/officeDocument/2006/relationships">
  <dimension ref="A1:K149"/>
  <sheetViews>
    <sheetView zoomScale="80" zoomScaleNormal="80" workbookViewId="0">
      <selection activeCell="C1" sqref="C1:K2"/>
    </sheetView>
  </sheetViews>
  <sheetFormatPr defaultRowHeight="15"/>
  <cols>
    <col min="1" max="6" width="19.7109375" style="4" customWidth="1"/>
    <col min="7" max="7" width="19.42578125" style="4" customWidth="1"/>
    <col min="8" max="8" width="14.140625" style="4" customWidth="1"/>
    <col min="9" max="9" width="12.85546875" style="4" customWidth="1"/>
    <col min="10" max="10" width="17.85546875" style="4" customWidth="1"/>
    <col min="11" max="16384" width="9.140625" style="4"/>
  </cols>
  <sheetData>
    <row r="1" spans="1:11" ht="40.5" customHeight="1">
      <c r="A1" s="4" t="s">
        <v>101</v>
      </c>
      <c r="B1" s="4" t="s">
        <v>216</v>
      </c>
      <c r="C1" s="9" t="s">
        <v>237</v>
      </c>
      <c r="D1" s="9" t="s">
        <v>236</v>
      </c>
      <c r="E1" s="9" t="s">
        <v>228</v>
      </c>
      <c r="F1" s="9" t="s">
        <v>229</v>
      </c>
      <c r="G1" s="9" t="s">
        <v>230</v>
      </c>
      <c r="H1" s="9" t="s">
        <v>242</v>
      </c>
      <c r="I1" s="9" t="s">
        <v>243</v>
      </c>
      <c r="J1" s="9" t="s">
        <v>231</v>
      </c>
      <c r="K1" s="9" t="s">
        <v>232</v>
      </c>
    </row>
    <row r="2" spans="1:11">
      <c r="A2" s="4" t="s">
        <v>103</v>
      </c>
      <c r="B2" s="7">
        <v>41121.589108796295</v>
      </c>
      <c r="C2" s="5">
        <v>41121</v>
      </c>
      <c r="D2" s="6">
        <v>0.58910879629629631</v>
      </c>
      <c r="E2" s="4">
        <f>MAX(B8:B129,B131:B149)-MIN(B8:B129,B131:B149)</f>
        <v>13.599999999999994</v>
      </c>
      <c r="F2" s="4">
        <f>MAX(C8:C129,C131:C149)-MIN(C8:C129,C131:C149)</f>
        <v>5.077</v>
      </c>
      <c r="G2" s="4">
        <f>MAX(E8:E129,E131:E149)-MIN(E8:E129,E131:E149)</f>
        <v>400.6</v>
      </c>
      <c r="H2" s="4">
        <f>MAX(B8:B129,B131:B149)</f>
        <v>89.57</v>
      </c>
      <c r="I2" s="4">
        <f>MIN(B8:B129,B131:B149)</f>
        <v>75.97</v>
      </c>
      <c r="J2" s="13"/>
      <c r="K2" s="4" t="s">
        <v>324</v>
      </c>
    </row>
    <row r="3" spans="1:11">
      <c r="A3" s="4" t="s">
        <v>146</v>
      </c>
      <c r="B3" s="7">
        <v>41121.589108796295</v>
      </c>
      <c r="K3" s="4" t="s">
        <v>321</v>
      </c>
    </row>
    <row r="4" spans="1:11">
      <c r="A4" s="4" t="s">
        <v>104</v>
      </c>
      <c r="B4" s="7">
        <v>41121.589108796295</v>
      </c>
      <c r="K4" s="4" t="s">
        <v>322</v>
      </c>
    </row>
    <row r="5" spans="1:11">
      <c r="K5" s="4" t="s">
        <v>325</v>
      </c>
    </row>
    <row r="6" spans="1:11">
      <c r="K6" s="4" t="s">
        <v>323</v>
      </c>
    </row>
    <row r="7" spans="1:11">
      <c r="A7" s="4" t="s">
        <v>145</v>
      </c>
      <c r="B7" s="4" t="s">
        <v>144</v>
      </c>
      <c r="C7" s="4" t="s">
        <v>143</v>
      </c>
      <c r="D7" s="4" t="s">
        <v>124</v>
      </c>
      <c r="E7" s="4" t="s">
        <v>142</v>
      </c>
      <c r="F7" s="4" t="s">
        <v>141</v>
      </c>
    </row>
    <row r="8" spans="1:11">
      <c r="A8" s="7">
        <v>41121.589513888888</v>
      </c>
      <c r="B8" s="4">
        <v>89.52</v>
      </c>
      <c r="C8" s="4">
        <v>0.247</v>
      </c>
      <c r="D8" s="4">
        <v>9.4600000000000009</v>
      </c>
      <c r="E8" s="4">
        <v>980.6</v>
      </c>
      <c r="F8" s="4">
        <v>2.968</v>
      </c>
    </row>
    <row r="9" spans="1:11">
      <c r="A9" s="7">
        <v>41121.589560185188</v>
      </c>
      <c r="B9" s="4">
        <v>89.57</v>
      </c>
      <c r="C9" s="4">
        <v>0.67100000000000004</v>
      </c>
      <c r="D9" s="4">
        <v>9.4499999999999993</v>
      </c>
      <c r="E9" s="4">
        <v>970.5</v>
      </c>
      <c r="F9" s="4">
        <v>2.968</v>
      </c>
    </row>
    <row r="10" spans="1:11">
      <c r="A10" s="7">
        <v>41121.589606481481</v>
      </c>
      <c r="B10" s="4">
        <v>81.17</v>
      </c>
      <c r="C10" s="4">
        <v>3.536</v>
      </c>
      <c r="D10" s="4">
        <v>9.09</v>
      </c>
      <c r="E10" s="4">
        <v>933.3</v>
      </c>
      <c r="F10" s="4">
        <v>2.968</v>
      </c>
    </row>
    <row r="11" spans="1:11">
      <c r="A11" s="7">
        <v>41121.589641203704</v>
      </c>
      <c r="B11" s="4">
        <v>77.67</v>
      </c>
      <c r="C11" s="4">
        <v>3.4220000000000002</v>
      </c>
      <c r="D11" s="4">
        <v>8.75</v>
      </c>
      <c r="E11" s="4">
        <v>963.1</v>
      </c>
      <c r="F11" s="4">
        <v>2.968</v>
      </c>
    </row>
    <row r="12" spans="1:11">
      <c r="A12" s="7">
        <v>41121.589687500003</v>
      </c>
      <c r="B12" s="4">
        <v>77.44</v>
      </c>
      <c r="C12" s="4">
        <v>3.35</v>
      </c>
      <c r="D12" s="4">
        <v>8.48</v>
      </c>
      <c r="E12" s="4">
        <v>969.8</v>
      </c>
      <c r="F12" s="4">
        <v>2.9940000000000002</v>
      </c>
    </row>
    <row r="13" spans="1:11">
      <c r="A13" s="7">
        <v>41121.589733796296</v>
      </c>
      <c r="B13" s="4">
        <v>77.680000000000007</v>
      </c>
      <c r="C13" s="4">
        <v>3.3410000000000002</v>
      </c>
      <c r="D13" s="4">
        <v>8.1999999999999993</v>
      </c>
      <c r="E13" s="4">
        <v>969.7</v>
      </c>
      <c r="F13" s="4">
        <v>2.968</v>
      </c>
    </row>
    <row r="14" spans="1:11">
      <c r="A14" s="7">
        <v>41121.589780092596</v>
      </c>
      <c r="B14" s="4">
        <v>77.64</v>
      </c>
      <c r="C14" s="4">
        <v>3.319</v>
      </c>
      <c r="D14" s="4">
        <v>7.71</v>
      </c>
      <c r="E14" s="4">
        <v>966.3</v>
      </c>
      <c r="F14" s="4">
        <v>2.9940000000000002</v>
      </c>
    </row>
    <row r="15" spans="1:11">
      <c r="A15" s="7">
        <v>41121.589826388888</v>
      </c>
      <c r="B15" s="4">
        <v>77.64</v>
      </c>
      <c r="C15" s="4">
        <v>3.294</v>
      </c>
      <c r="D15" s="4">
        <v>7.67</v>
      </c>
      <c r="E15" s="4">
        <v>967.5</v>
      </c>
      <c r="F15" s="4">
        <v>2.9940000000000002</v>
      </c>
    </row>
    <row r="16" spans="1:11">
      <c r="A16" s="7">
        <v>41121.589872685188</v>
      </c>
      <c r="B16" s="4">
        <v>77.7</v>
      </c>
      <c r="C16" s="4">
        <v>3.306</v>
      </c>
      <c r="D16" s="4">
        <v>7.71</v>
      </c>
      <c r="E16" s="4">
        <v>966.3</v>
      </c>
      <c r="F16" s="4">
        <v>2.9940000000000002</v>
      </c>
    </row>
    <row r="17" spans="1:6">
      <c r="A17" s="7">
        <v>41121.589918981481</v>
      </c>
      <c r="B17" s="4">
        <v>77.739999999999995</v>
      </c>
      <c r="C17" s="4">
        <v>3.3330000000000002</v>
      </c>
      <c r="D17" s="4">
        <v>7.73</v>
      </c>
      <c r="E17" s="4">
        <v>966.5</v>
      </c>
      <c r="F17" s="4">
        <v>2.968</v>
      </c>
    </row>
    <row r="18" spans="1:6">
      <c r="A18" s="7">
        <v>41121.589965277781</v>
      </c>
      <c r="B18" s="4">
        <v>77.78</v>
      </c>
      <c r="C18" s="4">
        <v>3.3570000000000002</v>
      </c>
      <c r="D18" s="4">
        <v>7.73</v>
      </c>
      <c r="E18" s="4">
        <v>963.8</v>
      </c>
      <c r="F18" s="4">
        <v>2.968</v>
      </c>
    </row>
    <row r="19" spans="1:6">
      <c r="A19" s="7">
        <v>41121.589999999997</v>
      </c>
      <c r="B19" s="4">
        <v>77.790000000000006</v>
      </c>
      <c r="C19" s="4">
        <v>3.3929999999999998</v>
      </c>
      <c r="D19" s="4">
        <v>7.74</v>
      </c>
      <c r="E19" s="4">
        <v>965.4</v>
      </c>
      <c r="F19" s="4">
        <v>2.9940000000000002</v>
      </c>
    </row>
    <row r="20" spans="1:6">
      <c r="A20" s="7">
        <v>41121.590046296296</v>
      </c>
      <c r="B20" s="4">
        <v>77.81</v>
      </c>
      <c r="C20" s="4">
        <v>3.427</v>
      </c>
      <c r="D20" s="4">
        <v>7.77</v>
      </c>
      <c r="E20" s="4">
        <v>966.3</v>
      </c>
      <c r="F20" s="4">
        <v>2.968</v>
      </c>
    </row>
    <row r="21" spans="1:6">
      <c r="A21" s="7">
        <v>41121.590092592596</v>
      </c>
      <c r="B21" s="4">
        <v>77.52</v>
      </c>
      <c r="C21" s="4">
        <v>3.423</v>
      </c>
      <c r="D21" s="4">
        <v>7.79</v>
      </c>
      <c r="E21" s="4">
        <v>962.7</v>
      </c>
      <c r="F21" s="4">
        <v>2.968</v>
      </c>
    </row>
    <row r="22" spans="1:6">
      <c r="A22" s="7">
        <v>41121.590138888889</v>
      </c>
      <c r="B22" s="4">
        <v>77.349999999999994</v>
      </c>
      <c r="C22" s="4">
        <v>3.42</v>
      </c>
      <c r="D22" s="4">
        <v>7.77</v>
      </c>
      <c r="E22" s="4">
        <v>964.4</v>
      </c>
      <c r="F22" s="4">
        <v>2.9940000000000002</v>
      </c>
    </row>
    <row r="23" spans="1:6">
      <c r="A23" s="7">
        <v>41121.590185185189</v>
      </c>
      <c r="B23" s="4">
        <v>77.37</v>
      </c>
      <c r="C23" s="4">
        <v>3.4169999999999998</v>
      </c>
      <c r="D23" s="4">
        <v>7.77</v>
      </c>
      <c r="E23" s="4">
        <v>964.7</v>
      </c>
      <c r="F23" s="4">
        <v>2.968</v>
      </c>
    </row>
    <row r="24" spans="1:6">
      <c r="A24" s="7">
        <v>41121.590231481481</v>
      </c>
      <c r="B24" s="4">
        <v>77.41</v>
      </c>
      <c r="C24" s="4">
        <v>3.4129999999999998</v>
      </c>
      <c r="D24" s="4">
        <v>7.79</v>
      </c>
      <c r="E24" s="4">
        <v>965.2</v>
      </c>
      <c r="F24" s="4">
        <v>2.968</v>
      </c>
    </row>
    <row r="25" spans="1:6">
      <c r="A25" s="7">
        <v>41121.590277777781</v>
      </c>
      <c r="B25" s="4">
        <v>77.42</v>
      </c>
      <c r="C25" s="4">
        <v>3.3559999999999999</v>
      </c>
      <c r="D25" s="4">
        <v>7.78</v>
      </c>
      <c r="E25" s="4">
        <v>961.6</v>
      </c>
      <c r="F25" s="4">
        <v>2.968</v>
      </c>
    </row>
    <row r="26" spans="1:6">
      <c r="A26" s="7">
        <v>41121.590324074074</v>
      </c>
      <c r="B26" s="4">
        <v>77.459999999999994</v>
      </c>
      <c r="C26" s="4">
        <v>3.3650000000000002</v>
      </c>
      <c r="D26" s="4">
        <v>7.79</v>
      </c>
      <c r="E26" s="4">
        <v>961.8</v>
      </c>
      <c r="F26" s="4">
        <v>2.968</v>
      </c>
    </row>
    <row r="27" spans="1:6">
      <c r="A27" s="7">
        <v>41121.590358796297</v>
      </c>
      <c r="B27" s="4">
        <v>77.5</v>
      </c>
      <c r="C27" s="4">
        <v>3.2410000000000001</v>
      </c>
      <c r="D27" s="4">
        <v>7.81</v>
      </c>
      <c r="E27" s="4">
        <v>961.7</v>
      </c>
      <c r="F27" s="4">
        <v>2.968</v>
      </c>
    </row>
    <row r="28" spans="1:6">
      <c r="A28" s="7">
        <v>41121.590405092589</v>
      </c>
      <c r="B28" s="4">
        <v>77.400000000000006</v>
      </c>
      <c r="C28" s="4">
        <v>3.1989999999999998</v>
      </c>
      <c r="D28" s="4">
        <v>7.84</v>
      </c>
      <c r="E28" s="4">
        <v>962.4</v>
      </c>
      <c r="F28" s="4">
        <v>2.968</v>
      </c>
    </row>
    <row r="29" spans="1:6">
      <c r="A29" s="7">
        <v>41121.590451388889</v>
      </c>
      <c r="B29" s="4">
        <v>77.37</v>
      </c>
      <c r="C29" s="4">
        <v>3.1579999999999999</v>
      </c>
      <c r="D29" s="4">
        <v>7.92</v>
      </c>
      <c r="E29" s="4">
        <v>965.9</v>
      </c>
      <c r="F29" s="4">
        <v>2.968</v>
      </c>
    </row>
    <row r="30" spans="1:6">
      <c r="A30" s="7">
        <v>41121.590497685182</v>
      </c>
      <c r="B30" s="4">
        <v>77.400000000000006</v>
      </c>
      <c r="C30" s="4">
        <v>3.18</v>
      </c>
      <c r="D30" s="4">
        <v>8.0500000000000007</v>
      </c>
      <c r="E30" s="4">
        <v>965.6</v>
      </c>
      <c r="F30" s="4">
        <v>2.9940000000000002</v>
      </c>
    </row>
    <row r="31" spans="1:6">
      <c r="A31" s="7">
        <v>41121.590543981481</v>
      </c>
      <c r="B31" s="4">
        <v>77.41</v>
      </c>
      <c r="C31" s="4">
        <v>3.2</v>
      </c>
      <c r="D31" s="4">
        <v>8.23</v>
      </c>
      <c r="E31" s="4">
        <v>932.7</v>
      </c>
      <c r="F31" s="4">
        <v>2.968</v>
      </c>
    </row>
    <row r="32" spans="1:6">
      <c r="A32" s="7">
        <v>41121.590590277781</v>
      </c>
      <c r="B32" s="4">
        <v>77.44</v>
      </c>
      <c r="C32" s="4">
        <v>3.2519999999999998</v>
      </c>
      <c r="D32" s="4">
        <v>8.1199999999999992</v>
      </c>
      <c r="E32" s="4">
        <v>903.8</v>
      </c>
      <c r="F32" s="4">
        <v>2.9409999999999998</v>
      </c>
    </row>
    <row r="33" spans="1:6">
      <c r="A33" s="7">
        <v>41121.590636574074</v>
      </c>
      <c r="B33" s="4">
        <v>77.349999999999994</v>
      </c>
      <c r="C33" s="4">
        <v>3.0840000000000001</v>
      </c>
      <c r="D33" s="4">
        <v>8.83</v>
      </c>
      <c r="E33" s="4">
        <v>957.5</v>
      </c>
      <c r="F33" s="4">
        <v>2.915</v>
      </c>
    </row>
    <row r="34" spans="1:6">
      <c r="A34" s="7">
        <v>41121.590682870374</v>
      </c>
      <c r="B34" s="4">
        <v>77.27</v>
      </c>
      <c r="C34" s="4">
        <v>3.1019999999999999</v>
      </c>
      <c r="D34" s="4">
        <v>9.1199999999999992</v>
      </c>
      <c r="E34" s="4">
        <v>959.2</v>
      </c>
      <c r="F34" s="4">
        <v>2.9409999999999998</v>
      </c>
    </row>
    <row r="35" spans="1:6">
      <c r="A35" s="7">
        <v>41121.590717592589</v>
      </c>
      <c r="B35" s="4">
        <v>77.069999999999993</v>
      </c>
      <c r="C35" s="4">
        <v>3.3039999999999998</v>
      </c>
      <c r="D35" s="4">
        <v>9.16</v>
      </c>
      <c r="E35" s="4">
        <v>960.7</v>
      </c>
      <c r="F35" s="4">
        <v>2.9409999999999998</v>
      </c>
    </row>
    <row r="36" spans="1:6">
      <c r="A36" s="7">
        <v>41121.590763888889</v>
      </c>
      <c r="B36" s="4">
        <v>77.13</v>
      </c>
      <c r="C36" s="4">
        <v>3.504</v>
      </c>
      <c r="D36" s="4">
        <v>9.24</v>
      </c>
      <c r="E36" s="4">
        <v>960.9</v>
      </c>
      <c r="F36" s="4">
        <v>2.9409999999999998</v>
      </c>
    </row>
    <row r="37" spans="1:6">
      <c r="A37" s="7">
        <v>41121.590810185182</v>
      </c>
      <c r="B37" s="4">
        <v>76.94</v>
      </c>
      <c r="C37" s="4">
        <v>3.7530000000000001</v>
      </c>
      <c r="D37" s="4">
        <v>9.19</v>
      </c>
      <c r="E37" s="4">
        <v>961.1</v>
      </c>
      <c r="F37" s="4">
        <v>3.02</v>
      </c>
    </row>
    <row r="38" spans="1:6">
      <c r="A38" s="7">
        <v>41121.590856481482</v>
      </c>
      <c r="B38" s="4">
        <v>76.91</v>
      </c>
      <c r="C38" s="4">
        <v>3.7519999999999998</v>
      </c>
      <c r="D38" s="4">
        <v>9.16</v>
      </c>
      <c r="E38" s="4">
        <v>962.3</v>
      </c>
      <c r="F38" s="4">
        <v>3.02</v>
      </c>
    </row>
    <row r="39" spans="1:6">
      <c r="A39" s="7">
        <v>41121.590902777774</v>
      </c>
      <c r="B39" s="4">
        <v>77</v>
      </c>
      <c r="C39" s="4">
        <v>3.7480000000000002</v>
      </c>
      <c r="D39" s="4">
        <v>9.16</v>
      </c>
      <c r="E39" s="4">
        <v>961</v>
      </c>
      <c r="F39" s="4">
        <v>3.02</v>
      </c>
    </row>
    <row r="40" spans="1:6">
      <c r="A40" s="7">
        <v>41121.590949074074</v>
      </c>
      <c r="B40" s="4">
        <v>77</v>
      </c>
      <c r="C40" s="4">
        <v>3.7770000000000001</v>
      </c>
      <c r="D40" s="4">
        <v>9.1199999999999992</v>
      </c>
      <c r="E40" s="4">
        <v>961.7</v>
      </c>
      <c r="F40" s="4">
        <v>3.02</v>
      </c>
    </row>
    <row r="41" spans="1:6">
      <c r="A41" s="7">
        <v>41121.590995370374</v>
      </c>
      <c r="B41" s="4">
        <v>77.040000000000006</v>
      </c>
      <c r="C41" s="4">
        <v>3.536</v>
      </c>
      <c r="D41" s="4">
        <v>9.11</v>
      </c>
      <c r="E41" s="4">
        <v>958.4</v>
      </c>
      <c r="F41" s="4">
        <v>2.968</v>
      </c>
    </row>
    <row r="42" spans="1:6">
      <c r="A42" s="7">
        <v>41121.591041666667</v>
      </c>
      <c r="B42" s="4">
        <v>76.849999999999994</v>
      </c>
      <c r="C42" s="4">
        <v>3.9449999999999998</v>
      </c>
      <c r="D42" s="4">
        <v>9.08</v>
      </c>
      <c r="E42" s="4">
        <v>958.9</v>
      </c>
      <c r="F42" s="4">
        <v>2.9409999999999998</v>
      </c>
    </row>
    <row r="43" spans="1:6">
      <c r="A43" s="7">
        <v>41121.591087962966</v>
      </c>
      <c r="B43" s="4">
        <v>76.680000000000007</v>
      </c>
      <c r="C43" s="4">
        <v>4.0890000000000004</v>
      </c>
      <c r="D43" s="4">
        <v>9.0399999999999991</v>
      </c>
      <c r="E43" s="4">
        <v>957.3</v>
      </c>
      <c r="F43" s="4">
        <v>2.9409999999999998</v>
      </c>
    </row>
    <row r="44" spans="1:6">
      <c r="A44" s="7">
        <v>41121.591134259259</v>
      </c>
      <c r="B44" s="4">
        <v>76.55</v>
      </c>
      <c r="C44" s="4">
        <v>4.2</v>
      </c>
      <c r="D44" s="4">
        <v>8.8800000000000008</v>
      </c>
      <c r="E44" s="4">
        <v>958</v>
      </c>
      <c r="F44" s="4">
        <v>2.968</v>
      </c>
    </row>
    <row r="45" spans="1:6">
      <c r="A45" s="7">
        <v>41121.591168981482</v>
      </c>
      <c r="B45" s="4">
        <v>76.510000000000005</v>
      </c>
      <c r="C45" s="4">
        <v>4.1950000000000003</v>
      </c>
      <c r="D45" s="4">
        <v>8.85</v>
      </c>
      <c r="E45" s="4">
        <v>961.6</v>
      </c>
      <c r="F45" s="4">
        <v>2.968</v>
      </c>
    </row>
    <row r="46" spans="1:6">
      <c r="A46" s="7">
        <v>41121.591215277775</v>
      </c>
      <c r="B46" s="4">
        <v>76.53</v>
      </c>
      <c r="C46" s="4">
        <v>4.2039999999999997</v>
      </c>
      <c r="D46" s="4">
        <v>8.7799999999999994</v>
      </c>
      <c r="E46" s="4">
        <v>962.3</v>
      </c>
      <c r="F46" s="4">
        <v>2.968</v>
      </c>
    </row>
    <row r="47" spans="1:6">
      <c r="A47" s="7">
        <v>41121.591261574074</v>
      </c>
      <c r="B47" s="4">
        <v>76.55</v>
      </c>
      <c r="C47" s="4">
        <v>4.2460000000000004</v>
      </c>
      <c r="D47" s="4">
        <v>8.3699999999999992</v>
      </c>
      <c r="E47" s="4">
        <v>843</v>
      </c>
      <c r="F47" s="4">
        <v>2.9409999999999998</v>
      </c>
    </row>
    <row r="48" spans="1:6">
      <c r="A48" s="7">
        <v>41121.591307870367</v>
      </c>
      <c r="B48" s="4">
        <v>76.45</v>
      </c>
      <c r="C48" s="4">
        <v>4.3860000000000001</v>
      </c>
      <c r="D48" s="4">
        <v>8.0500000000000007</v>
      </c>
      <c r="E48" s="4">
        <v>951</v>
      </c>
      <c r="F48" s="4">
        <v>2.968</v>
      </c>
    </row>
    <row r="49" spans="1:6">
      <c r="A49" s="7">
        <v>41121.591354166667</v>
      </c>
      <c r="B49" s="4">
        <v>76.33</v>
      </c>
      <c r="C49" s="4">
        <v>4.4279999999999999</v>
      </c>
      <c r="D49" s="4">
        <v>7.91</v>
      </c>
      <c r="E49" s="4">
        <v>951.4</v>
      </c>
      <c r="F49" s="4">
        <v>2.968</v>
      </c>
    </row>
    <row r="50" spans="1:6">
      <c r="A50" s="7">
        <v>41121.591400462959</v>
      </c>
      <c r="B50" s="4">
        <v>76.3</v>
      </c>
      <c r="C50" s="4">
        <v>4.3869999999999996</v>
      </c>
      <c r="D50" s="4">
        <v>7.8</v>
      </c>
      <c r="E50" s="4">
        <v>941.6</v>
      </c>
      <c r="F50" s="4">
        <v>2.968</v>
      </c>
    </row>
    <row r="51" spans="1:6">
      <c r="A51" s="7">
        <v>41121.591446759259</v>
      </c>
      <c r="B51" s="4">
        <v>76.290000000000006</v>
      </c>
      <c r="C51" s="4">
        <v>4.3449999999999998</v>
      </c>
      <c r="D51" s="4">
        <v>7.77</v>
      </c>
      <c r="E51" s="4">
        <v>938.3</v>
      </c>
      <c r="F51" s="4">
        <v>2.968</v>
      </c>
    </row>
    <row r="52" spans="1:6">
      <c r="A52" s="7">
        <v>41121.591493055559</v>
      </c>
      <c r="B52" s="4">
        <v>76.19</v>
      </c>
      <c r="C52" s="4">
        <v>4.3369999999999997</v>
      </c>
      <c r="D52" s="4">
        <v>7.75</v>
      </c>
      <c r="E52" s="4">
        <v>934.7</v>
      </c>
      <c r="F52" s="4">
        <v>2.968</v>
      </c>
    </row>
    <row r="53" spans="1:6">
      <c r="A53" s="7">
        <v>41121.591527777775</v>
      </c>
      <c r="B53" s="4">
        <v>76.17</v>
      </c>
      <c r="C53" s="4">
        <v>4.3440000000000003</v>
      </c>
      <c r="D53" s="4">
        <v>7.71</v>
      </c>
      <c r="E53" s="4">
        <v>918.4</v>
      </c>
      <c r="F53" s="4">
        <v>2.968</v>
      </c>
    </row>
    <row r="54" spans="1:6">
      <c r="A54" s="7">
        <v>41121.591574074075</v>
      </c>
      <c r="B54" s="4">
        <v>76.180000000000007</v>
      </c>
      <c r="C54" s="4">
        <v>4.3330000000000002</v>
      </c>
      <c r="D54" s="4">
        <v>7.68</v>
      </c>
      <c r="E54" s="4">
        <v>953.3</v>
      </c>
      <c r="F54" s="4">
        <v>2.9409999999999998</v>
      </c>
    </row>
    <row r="55" spans="1:6">
      <c r="A55" s="7">
        <v>41121.591620370367</v>
      </c>
      <c r="B55" s="4">
        <v>76.19</v>
      </c>
      <c r="C55" s="4">
        <v>4.391</v>
      </c>
      <c r="D55" s="4">
        <v>7.65</v>
      </c>
      <c r="E55" s="4">
        <v>887.2</v>
      </c>
      <c r="F55" s="4">
        <v>2.9940000000000002</v>
      </c>
    </row>
    <row r="56" spans="1:6">
      <c r="A56" s="7">
        <v>41121.591666666667</v>
      </c>
      <c r="B56" s="4">
        <v>76.2</v>
      </c>
      <c r="C56" s="4">
        <v>4.3620000000000001</v>
      </c>
      <c r="D56" s="4">
        <v>7.64</v>
      </c>
      <c r="E56" s="4">
        <v>869.5</v>
      </c>
      <c r="F56" s="4">
        <v>2.968</v>
      </c>
    </row>
    <row r="57" spans="1:6">
      <c r="A57" s="7">
        <v>41121.59171296296</v>
      </c>
      <c r="B57" s="4">
        <v>76.22</v>
      </c>
      <c r="C57" s="4">
        <v>4.351</v>
      </c>
      <c r="D57" s="4">
        <v>7.62</v>
      </c>
      <c r="E57" s="4">
        <v>881.2</v>
      </c>
      <c r="F57" s="4">
        <v>2.968</v>
      </c>
    </row>
    <row r="58" spans="1:6">
      <c r="A58" s="7">
        <v>41121.59175925926</v>
      </c>
      <c r="B58" s="4">
        <v>76.23</v>
      </c>
      <c r="C58" s="4">
        <v>4.3550000000000004</v>
      </c>
      <c r="D58" s="4">
        <v>7.61</v>
      </c>
      <c r="E58" s="4">
        <v>878.7</v>
      </c>
      <c r="F58" s="4">
        <v>2.968</v>
      </c>
    </row>
    <row r="59" spans="1:6">
      <c r="A59" s="7">
        <v>41121.591805555552</v>
      </c>
      <c r="B59" s="4">
        <v>76.25</v>
      </c>
      <c r="C59" s="4">
        <v>4.3769999999999998</v>
      </c>
      <c r="D59" s="4">
        <v>7.6</v>
      </c>
      <c r="E59" s="4">
        <v>871.3</v>
      </c>
      <c r="F59" s="4">
        <v>2.968</v>
      </c>
    </row>
    <row r="60" spans="1:6">
      <c r="A60" s="7">
        <v>41121.591851851852</v>
      </c>
      <c r="B60" s="4">
        <v>76.25</v>
      </c>
      <c r="C60" s="4">
        <v>4.3140000000000001</v>
      </c>
      <c r="D60" s="4">
        <v>7.59</v>
      </c>
      <c r="E60" s="4">
        <v>852.8</v>
      </c>
      <c r="F60" s="4">
        <v>2.968</v>
      </c>
    </row>
    <row r="61" spans="1:6">
      <c r="A61" s="7">
        <v>41121.591886574075</v>
      </c>
      <c r="B61" s="4">
        <v>76.27</v>
      </c>
      <c r="C61" s="4">
        <v>4.1840000000000002</v>
      </c>
      <c r="D61" s="4">
        <v>7.57</v>
      </c>
      <c r="E61" s="4">
        <v>886</v>
      </c>
      <c r="F61" s="4">
        <v>2.968</v>
      </c>
    </row>
    <row r="62" spans="1:6">
      <c r="A62" s="7">
        <v>41121.591932870368</v>
      </c>
      <c r="B62" s="4">
        <v>76.290000000000006</v>
      </c>
      <c r="C62" s="4">
        <v>4.1879999999999997</v>
      </c>
      <c r="D62" s="4">
        <v>7.55</v>
      </c>
      <c r="E62" s="4">
        <v>888.9</v>
      </c>
      <c r="F62" s="4">
        <v>2.9409999999999998</v>
      </c>
    </row>
    <row r="63" spans="1:6">
      <c r="A63" s="7">
        <v>41121.591979166667</v>
      </c>
      <c r="B63" s="4">
        <v>76.3</v>
      </c>
      <c r="C63" s="4">
        <v>4.157</v>
      </c>
      <c r="D63" s="4">
        <v>7.53</v>
      </c>
      <c r="E63" s="4">
        <v>888.9</v>
      </c>
      <c r="F63" s="4">
        <v>2.968</v>
      </c>
    </row>
    <row r="64" spans="1:6">
      <c r="A64" s="7">
        <v>41121.59202546296</v>
      </c>
      <c r="B64" s="4">
        <v>76.33</v>
      </c>
      <c r="C64" s="4">
        <v>4.0599999999999996</v>
      </c>
      <c r="D64" s="4">
        <v>7.5</v>
      </c>
      <c r="E64" s="4">
        <v>874.6</v>
      </c>
      <c r="F64" s="4">
        <v>3.02</v>
      </c>
    </row>
    <row r="65" spans="1:6">
      <c r="A65" s="7">
        <v>41121.59207175926</v>
      </c>
      <c r="B65" s="4">
        <v>76.33</v>
      </c>
      <c r="C65" s="4">
        <v>4.1120000000000001</v>
      </c>
      <c r="D65" s="4">
        <v>7.5</v>
      </c>
      <c r="E65" s="4">
        <v>871.7</v>
      </c>
      <c r="F65" s="4">
        <v>3.02</v>
      </c>
    </row>
    <row r="66" spans="1:6">
      <c r="A66" s="7">
        <v>41121.592118055552</v>
      </c>
      <c r="B66" s="4">
        <v>76.349999999999994</v>
      </c>
      <c r="C66" s="4">
        <v>4.1459999999999999</v>
      </c>
      <c r="D66" s="4">
        <v>7.5</v>
      </c>
      <c r="E66" s="4">
        <v>873</v>
      </c>
      <c r="F66" s="4">
        <v>2.9940000000000002</v>
      </c>
    </row>
    <row r="67" spans="1:6">
      <c r="A67" s="7">
        <v>41121.592164351852</v>
      </c>
      <c r="B67" s="4">
        <v>76.36</v>
      </c>
      <c r="C67" s="4">
        <v>3.4990000000000001</v>
      </c>
      <c r="D67" s="4">
        <v>7.5</v>
      </c>
      <c r="E67" s="4">
        <v>866</v>
      </c>
      <c r="F67" s="4">
        <v>3.02</v>
      </c>
    </row>
    <row r="68" spans="1:6">
      <c r="A68" s="7">
        <v>41121.592210648145</v>
      </c>
      <c r="B68" s="4">
        <v>76.63</v>
      </c>
      <c r="C68" s="4">
        <v>4.1660000000000004</v>
      </c>
      <c r="D68" s="4">
        <v>7.77</v>
      </c>
      <c r="E68" s="4">
        <v>874.1</v>
      </c>
      <c r="F68" s="4">
        <v>2.9940000000000002</v>
      </c>
    </row>
    <row r="69" spans="1:6">
      <c r="A69" s="7">
        <v>41121.592245370368</v>
      </c>
      <c r="B69" s="4">
        <v>76.599999999999994</v>
      </c>
      <c r="C69" s="4">
        <v>4.2510000000000003</v>
      </c>
      <c r="D69" s="4">
        <v>7.74</v>
      </c>
      <c r="E69" s="4">
        <v>858.9</v>
      </c>
      <c r="F69" s="4">
        <v>2.9940000000000002</v>
      </c>
    </row>
    <row r="70" spans="1:6">
      <c r="A70" s="7">
        <v>41121.592291666668</v>
      </c>
      <c r="B70" s="4">
        <v>76.53</v>
      </c>
      <c r="C70" s="4">
        <v>4.335</v>
      </c>
      <c r="D70" s="4">
        <v>7.64</v>
      </c>
      <c r="E70" s="4">
        <v>817.3</v>
      </c>
      <c r="F70" s="4">
        <v>2.9940000000000002</v>
      </c>
    </row>
    <row r="71" spans="1:6">
      <c r="A71" s="7">
        <v>41121.59233796296</v>
      </c>
      <c r="B71" s="4">
        <v>76.45</v>
      </c>
      <c r="C71" s="4">
        <v>4.4359999999999999</v>
      </c>
      <c r="D71" s="4">
        <v>7.57</v>
      </c>
      <c r="E71" s="4">
        <v>792.4</v>
      </c>
      <c r="F71" s="4">
        <v>3.02</v>
      </c>
    </row>
    <row r="72" spans="1:6">
      <c r="A72" s="7">
        <v>41121.59238425926</v>
      </c>
      <c r="B72" s="4">
        <v>76.44</v>
      </c>
      <c r="C72" s="4">
        <v>4.4370000000000003</v>
      </c>
      <c r="D72" s="4">
        <v>7.54</v>
      </c>
      <c r="E72" s="4">
        <v>791.3</v>
      </c>
      <c r="F72" s="4">
        <v>3.02</v>
      </c>
    </row>
    <row r="73" spans="1:6">
      <c r="A73" s="7">
        <v>41121.592430555553</v>
      </c>
      <c r="B73" s="4">
        <v>76.430000000000007</v>
      </c>
      <c r="C73" s="4">
        <v>4.4390000000000001</v>
      </c>
      <c r="D73" s="4">
        <v>7.52</v>
      </c>
      <c r="E73" s="4">
        <v>790.3</v>
      </c>
      <c r="F73" s="4">
        <v>3.02</v>
      </c>
    </row>
    <row r="74" spans="1:6">
      <c r="A74" s="7">
        <v>41121.592476851853</v>
      </c>
      <c r="B74" s="4">
        <v>76.430000000000007</v>
      </c>
      <c r="C74" s="4">
        <v>4.49</v>
      </c>
      <c r="D74" s="4">
        <v>7.51</v>
      </c>
      <c r="E74" s="4">
        <v>789.6</v>
      </c>
      <c r="F74" s="4">
        <v>3.02</v>
      </c>
    </row>
    <row r="75" spans="1:6">
      <c r="A75" s="7">
        <v>41121.592523148145</v>
      </c>
      <c r="B75" s="4">
        <v>76.400000000000006</v>
      </c>
      <c r="C75" s="4">
        <v>4.5090000000000003</v>
      </c>
      <c r="D75" s="4">
        <v>7.5</v>
      </c>
      <c r="E75" s="4">
        <v>761.2</v>
      </c>
      <c r="F75" s="4">
        <v>3.02</v>
      </c>
    </row>
    <row r="76" spans="1:6">
      <c r="A76" s="7">
        <v>41121.592569444445</v>
      </c>
      <c r="B76" s="4">
        <v>76.349999999999994</v>
      </c>
      <c r="C76" s="4">
        <v>4.5430000000000001</v>
      </c>
      <c r="D76" s="4">
        <v>7.49</v>
      </c>
      <c r="E76" s="4">
        <v>739.4</v>
      </c>
      <c r="F76" s="4">
        <v>2.9940000000000002</v>
      </c>
    </row>
    <row r="77" spans="1:6">
      <c r="A77" s="7">
        <v>41121.592615740738</v>
      </c>
      <c r="B77" s="4">
        <v>76.33</v>
      </c>
      <c r="C77" s="4">
        <v>4.5270000000000001</v>
      </c>
      <c r="D77" s="4">
        <v>7.48</v>
      </c>
      <c r="E77" s="4">
        <v>704.2</v>
      </c>
      <c r="F77" s="4">
        <v>2.9940000000000002</v>
      </c>
    </row>
    <row r="78" spans="1:6">
      <c r="A78" s="7">
        <v>41121.592650462961</v>
      </c>
      <c r="B78" s="4">
        <v>76.290000000000006</v>
      </c>
      <c r="C78" s="4">
        <v>4.5289999999999999</v>
      </c>
      <c r="D78" s="4">
        <v>7.48</v>
      </c>
      <c r="E78" s="4">
        <v>685.3</v>
      </c>
      <c r="F78" s="4">
        <v>2.9940000000000002</v>
      </c>
    </row>
    <row r="79" spans="1:6">
      <c r="A79" s="7">
        <v>41121.59269675926</v>
      </c>
      <c r="B79" s="4">
        <v>76.28</v>
      </c>
      <c r="C79" s="4">
        <v>4.5140000000000002</v>
      </c>
      <c r="D79" s="4">
        <v>7.47</v>
      </c>
      <c r="E79" s="4">
        <v>672.5</v>
      </c>
      <c r="F79" s="4">
        <v>2.9940000000000002</v>
      </c>
    </row>
    <row r="80" spans="1:6">
      <c r="A80" s="7">
        <v>41121.592743055553</v>
      </c>
      <c r="B80" s="4">
        <v>76.28</v>
      </c>
      <c r="C80" s="4">
        <v>4.5140000000000002</v>
      </c>
      <c r="D80" s="4">
        <v>7.46</v>
      </c>
      <c r="E80" s="4">
        <v>664.3</v>
      </c>
      <c r="F80" s="4">
        <v>3.02</v>
      </c>
    </row>
    <row r="81" spans="1:6">
      <c r="A81" s="7">
        <v>41121.592789351853</v>
      </c>
      <c r="B81" s="4">
        <v>76.260000000000005</v>
      </c>
      <c r="C81" s="4">
        <v>4.5149999999999997</v>
      </c>
      <c r="D81" s="4">
        <v>7.45</v>
      </c>
      <c r="E81" s="4">
        <v>659.2</v>
      </c>
      <c r="F81" s="4">
        <v>3.02</v>
      </c>
    </row>
    <row r="82" spans="1:6">
      <c r="A82" s="7">
        <v>41121.592835648145</v>
      </c>
      <c r="B82" s="4">
        <v>76.239999999999995</v>
      </c>
      <c r="C82" s="4">
        <v>4.5330000000000004</v>
      </c>
      <c r="D82" s="4">
        <v>7.45</v>
      </c>
      <c r="E82" s="4">
        <v>646.20000000000005</v>
      </c>
      <c r="F82" s="4">
        <v>2.9940000000000002</v>
      </c>
    </row>
    <row r="83" spans="1:6">
      <c r="A83" s="7">
        <v>41121.592881944445</v>
      </c>
      <c r="B83" s="4">
        <v>76.23</v>
      </c>
      <c r="C83" s="4">
        <v>4.5339999999999998</v>
      </c>
      <c r="D83" s="4">
        <v>7.44</v>
      </c>
      <c r="E83" s="4">
        <v>641.4</v>
      </c>
      <c r="F83" s="4">
        <v>2.9940000000000002</v>
      </c>
    </row>
    <row r="84" spans="1:6">
      <c r="A84" s="7">
        <v>41121.592928240738</v>
      </c>
      <c r="B84" s="4">
        <v>76.23</v>
      </c>
      <c r="C84" s="4">
        <v>4.5190000000000001</v>
      </c>
      <c r="D84" s="4">
        <v>7.44</v>
      </c>
      <c r="E84" s="4">
        <v>641.4</v>
      </c>
      <c r="F84" s="4">
        <v>2.9940000000000002</v>
      </c>
    </row>
    <row r="85" spans="1:6">
      <c r="A85" s="7">
        <v>41121.592974537038</v>
      </c>
      <c r="B85" s="4">
        <v>76.22</v>
      </c>
      <c r="C85" s="4">
        <v>4.5359999999999996</v>
      </c>
      <c r="D85" s="4">
        <v>7.43</v>
      </c>
      <c r="E85" s="4">
        <v>638.4</v>
      </c>
      <c r="F85" s="4">
        <v>2.9940000000000002</v>
      </c>
    </row>
    <row r="86" spans="1:6">
      <c r="A86" s="7">
        <v>41121.593009259261</v>
      </c>
      <c r="B86" s="4">
        <v>76.22</v>
      </c>
      <c r="C86" s="4">
        <v>4.5359999999999996</v>
      </c>
      <c r="D86" s="4">
        <v>7.42</v>
      </c>
      <c r="E86" s="4">
        <v>637.1</v>
      </c>
      <c r="F86" s="4">
        <v>2.9940000000000002</v>
      </c>
    </row>
    <row r="87" spans="1:6">
      <c r="A87" s="7">
        <v>41121.593055555553</v>
      </c>
      <c r="B87" s="4">
        <v>76.209999999999994</v>
      </c>
      <c r="C87" s="4">
        <v>4.5369999999999999</v>
      </c>
      <c r="D87" s="4">
        <v>7.42</v>
      </c>
      <c r="E87" s="4">
        <v>634.29999999999995</v>
      </c>
      <c r="F87" s="4">
        <v>2.9940000000000002</v>
      </c>
    </row>
    <row r="88" spans="1:6">
      <c r="A88" s="7">
        <v>41121.593101851853</v>
      </c>
      <c r="B88" s="4">
        <v>76.209999999999994</v>
      </c>
      <c r="C88" s="4">
        <v>4.5369999999999999</v>
      </c>
      <c r="D88" s="4">
        <v>7.42</v>
      </c>
      <c r="E88" s="4">
        <v>631.9</v>
      </c>
      <c r="F88" s="4">
        <v>2.9940000000000002</v>
      </c>
    </row>
    <row r="89" spans="1:6">
      <c r="A89" s="7">
        <v>41121.593148148146</v>
      </c>
      <c r="B89" s="4">
        <v>76.23</v>
      </c>
      <c r="C89" s="4">
        <v>4.5369999999999999</v>
      </c>
      <c r="D89" s="4">
        <v>7.42</v>
      </c>
      <c r="E89" s="4">
        <v>629.5</v>
      </c>
      <c r="F89" s="4">
        <v>3.02</v>
      </c>
    </row>
    <row r="90" spans="1:6">
      <c r="A90" s="7">
        <v>41121.593194444446</v>
      </c>
      <c r="B90" s="4">
        <v>76.239999999999995</v>
      </c>
      <c r="C90" s="4">
        <v>4.5209999999999999</v>
      </c>
      <c r="D90" s="4">
        <v>7.41</v>
      </c>
      <c r="E90" s="4">
        <v>629.1</v>
      </c>
      <c r="F90" s="4">
        <v>2.9940000000000002</v>
      </c>
    </row>
    <row r="91" spans="1:6">
      <c r="A91" s="7">
        <v>41121.593240740738</v>
      </c>
      <c r="B91" s="4">
        <v>76.23</v>
      </c>
      <c r="C91" s="4">
        <v>4.5209999999999999</v>
      </c>
      <c r="D91" s="4">
        <v>7.41</v>
      </c>
      <c r="E91" s="4">
        <v>628.79999999999995</v>
      </c>
      <c r="F91" s="4">
        <v>3.02</v>
      </c>
    </row>
    <row r="92" spans="1:6">
      <c r="A92" s="7">
        <v>41121.593287037038</v>
      </c>
      <c r="B92" s="4">
        <v>76.23</v>
      </c>
      <c r="C92" s="4">
        <v>4.5209999999999999</v>
      </c>
      <c r="D92" s="4">
        <v>7.41</v>
      </c>
      <c r="E92" s="4">
        <v>628.6</v>
      </c>
      <c r="F92" s="4">
        <v>2.9940000000000002</v>
      </c>
    </row>
    <row r="93" spans="1:6">
      <c r="A93" s="7">
        <v>41121.593333333331</v>
      </c>
      <c r="B93" s="4">
        <v>76.239999999999995</v>
      </c>
      <c r="C93" s="4">
        <v>4.5380000000000003</v>
      </c>
      <c r="D93" s="4">
        <v>7.41</v>
      </c>
      <c r="E93" s="4">
        <v>597.29999999999995</v>
      </c>
      <c r="F93" s="4">
        <v>2.9940000000000002</v>
      </c>
    </row>
    <row r="94" spans="1:6">
      <c r="A94" s="7">
        <v>41121.593368055554</v>
      </c>
      <c r="B94" s="4">
        <v>76.290000000000006</v>
      </c>
      <c r="C94" s="4">
        <v>4.4880000000000004</v>
      </c>
      <c r="D94" s="4">
        <v>7.4</v>
      </c>
      <c r="E94" s="4">
        <v>770.9</v>
      </c>
      <c r="F94" s="4">
        <v>2.9940000000000002</v>
      </c>
    </row>
    <row r="95" spans="1:6">
      <c r="A95" s="7">
        <v>41121.593414351853</v>
      </c>
      <c r="B95" s="4">
        <v>76.319999999999993</v>
      </c>
      <c r="C95" s="4">
        <v>4.5049999999999999</v>
      </c>
      <c r="D95" s="4">
        <v>7.4</v>
      </c>
      <c r="E95" s="4">
        <v>774.3</v>
      </c>
      <c r="F95" s="4">
        <v>2.9940000000000002</v>
      </c>
    </row>
    <row r="96" spans="1:6">
      <c r="A96" s="7">
        <v>41121.593460648146</v>
      </c>
      <c r="B96" s="4">
        <v>76.290000000000006</v>
      </c>
      <c r="C96" s="4">
        <v>4.4889999999999999</v>
      </c>
      <c r="D96" s="4">
        <v>7.38</v>
      </c>
      <c r="E96" s="4">
        <v>777.1</v>
      </c>
      <c r="F96" s="4">
        <v>2.9940000000000002</v>
      </c>
    </row>
    <row r="97" spans="1:6">
      <c r="A97" s="7">
        <v>41121.593506944446</v>
      </c>
      <c r="B97" s="4">
        <v>76.27</v>
      </c>
      <c r="C97" s="4">
        <v>4.5229999999999997</v>
      </c>
      <c r="D97" s="4">
        <v>7.37</v>
      </c>
      <c r="E97" s="4">
        <v>778</v>
      </c>
      <c r="F97" s="4">
        <v>2.9940000000000002</v>
      </c>
    </row>
    <row r="98" spans="1:6">
      <c r="A98" s="7">
        <v>41121.593553240738</v>
      </c>
      <c r="B98" s="4">
        <v>76.180000000000007</v>
      </c>
      <c r="C98" s="4">
        <v>4.508</v>
      </c>
      <c r="D98" s="4">
        <v>7.35</v>
      </c>
      <c r="E98" s="4">
        <v>794.6</v>
      </c>
      <c r="F98" s="4">
        <v>2.9940000000000002</v>
      </c>
    </row>
    <row r="99" spans="1:6">
      <c r="A99" s="7">
        <v>41121.593599537038</v>
      </c>
      <c r="B99" s="4">
        <v>76.17</v>
      </c>
      <c r="C99" s="4">
        <v>4.4589999999999996</v>
      </c>
      <c r="D99" s="4">
        <v>7.35</v>
      </c>
      <c r="E99" s="4">
        <v>811</v>
      </c>
      <c r="F99" s="4">
        <v>2.9940000000000002</v>
      </c>
    </row>
    <row r="100" spans="1:6">
      <c r="A100" s="7">
        <v>41121.593645833331</v>
      </c>
      <c r="B100" s="4">
        <v>76.17</v>
      </c>
      <c r="C100" s="4">
        <v>4.4269999999999996</v>
      </c>
      <c r="D100" s="4">
        <v>7.33</v>
      </c>
      <c r="E100" s="4">
        <v>814.8</v>
      </c>
      <c r="F100" s="4">
        <v>2.9940000000000002</v>
      </c>
    </row>
    <row r="101" spans="1:6">
      <c r="A101" s="7">
        <v>41121.593692129631</v>
      </c>
      <c r="B101" s="4">
        <v>76.16</v>
      </c>
      <c r="C101" s="4">
        <v>4.41</v>
      </c>
      <c r="D101" s="4">
        <v>7.32</v>
      </c>
      <c r="E101" s="4">
        <v>814.1</v>
      </c>
      <c r="F101" s="4">
        <v>2.9940000000000002</v>
      </c>
    </row>
    <row r="102" spans="1:6">
      <c r="A102" s="7">
        <v>41121.593726851854</v>
      </c>
      <c r="B102" s="4">
        <v>76.180000000000007</v>
      </c>
      <c r="C102" s="4">
        <v>4.4279999999999999</v>
      </c>
      <c r="D102" s="4">
        <v>7.02</v>
      </c>
      <c r="E102" s="4">
        <v>799.8</v>
      </c>
      <c r="F102" s="4">
        <v>2.9940000000000002</v>
      </c>
    </row>
    <row r="103" spans="1:6">
      <c r="A103" s="7">
        <v>41121.593773148146</v>
      </c>
      <c r="B103" s="4">
        <v>76.11</v>
      </c>
      <c r="C103" s="4">
        <v>4.6609999999999996</v>
      </c>
      <c r="D103" s="4">
        <v>7.35</v>
      </c>
      <c r="E103" s="4">
        <v>806.1</v>
      </c>
      <c r="F103" s="4">
        <v>2.9940000000000002</v>
      </c>
    </row>
    <row r="104" spans="1:6">
      <c r="A104" s="7">
        <v>41121.593819444446</v>
      </c>
      <c r="B104" s="4">
        <v>76.08</v>
      </c>
      <c r="C104" s="4">
        <v>4.7279999999999998</v>
      </c>
      <c r="D104" s="4">
        <v>7.3</v>
      </c>
      <c r="E104" s="4">
        <v>809.4</v>
      </c>
      <c r="F104" s="4">
        <v>2.9940000000000002</v>
      </c>
    </row>
    <row r="105" spans="1:6">
      <c r="A105" s="7">
        <v>41121.593865740739</v>
      </c>
      <c r="B105" s="4">
        <v>76.09</v>
      </c>
      <c r="C105" s="4">
        <v>4.8129999999999997</v>
      </c>
      <c r="D105" s="4">
        <v>7.25</v>
      </c>
      <c r="E105" s="4">
        <v>810.9</v>
      </c>
      <c r="F105" s="4">
        <v>2.9940000000000002</v>
      </c>
    </row>
    <row r="106" spans="1:6">
      <c r="A106" s="7">
        <v>41121.593912037039</v>
      </c>
      <c r="B106" s="4">
        <v>76.09</v>
      </c>
      <c r="C106" s="4">
        <v>4.8129999999999997</v>
      </c>
      <c r="D106" s="4">
        <v>7.22</v>
      </c>
      <c r="E106" s="4">
        <v>810.9</v>
      </c>
      <c r="F106" s="4">
        <v>2.9940000000000002</v>
      </c>
    </row>
    <row r="107" spans="1:6">
      <c r="A107" s="7">
        <v>41121.593958333331</v>
      </c>
      <c r="B107" s="4">
        <v>76.099999999999994</v>
      </c>
      <c r="C107" s="4">
        <v>4.7640000000000002</v>
      </c>
      <c r="D107" s="4">
        <v>7.2</v>
      </c>
      <c r="E107" s="4">
        <v>806.4</v>
      </c>
      <c r="F107" s="4">
        <v>3.02</v>
      </c>
    </row>
    <row r="108" spans="1:6">
      <c r="A108" s="7">
        <v>41121.594004629631</v>
      </c>
      <c r="B108" s="4">
        <v>76.09</v>
      </c>
      <c r="C108" s="4">
        <v>4.7809999999999997</v>
      </c>
      <c r="D108" s="4">
        <v>7.18</v>
      </c>
      <c r="E108" s="4">
        <v>808.1</v>
      </c>
      <c r="F108" s="4">
        <v>2.9940000000000002</v>
      </c>
    </row>
    <row r="109" spans="1:6">
      <c r="A109" s="7">
        <v>41121.594050925924</v>
      </c>
      <c r="B109" s="4">
        <v>76.069999999999993</v>
      </c>
      <c r="C109" s="4">
        <v>4.8819999999999997</v>
      </c>
      <c r="D109" s="4">
        <v>7.2</v>
      </c>
      <c r="E109" s="4">
        <v>810</v>
      </c>
      <c r="F109" s="4">
        <v>2.968</v>
      </c>
    </row>
    <row r="110" spans="1:6">
      <c r="A110" s="7">
        <v>41121.594085648147</v>
      </c>
      <c r="B110" s="4">
        <v>76.08</v>
      </c>
      <c r="C110" s="4">
        <v>4.9829999999999997</v>
      </c>
      <c r="D110" s="4">
        <v>7.17</v>
      </c>
      <c r="E110" s="4">
        <v>817.8</v>
      </c>
      <c r="F110" s="4">
        <v>2.9940000000000002</v>
      </c>
    </row>
    <row r="111" spans="1:6">
      <c r="A111" s="7">
        <v>41121.594131944446</v>
      </c>
      <c r="B111" s="4">
        <v>76.099999999999994</v>
      </c>
      <c r="C111" s="4">
        <v>5.101</v>
      </c>
      <c r="D111" s="4">
        <v>7.18</v>
      </c>
      <c r="E111" s="4">
        <v>822.2</v>
      </c>
      <c r="F111" s="4">
        <v>2.9940000000000002</v>
      </c>
    </row>
    <row r="112" spans="1:6">
      <c r="A112" s="7">
        <v>41121.594178240739</v>
      </c>
      <c r="B112" s="4">
        <v>76.05</v>
      </c>
      <c r="C112" s="4">
        <v>5.101</v>
      </c>
      <c r="D112" s="4">
        <v>7.19</v>
      </c>
      <c r="E112" s="4">
        <v>821.1</v>
      </c>
      <c r="F112" s="4">
        <v>2.968</v>
      </c>
    </row>
    <row r="113" spans="1:6">
      <c r="A113" s="7">
        <v>41121.594224537039</v>
      </c>
      <c r="B113" s="4">
        <v>76.040000000000006</v>
      </c>
      <c r="C113" s="4">
        <v>5.1189999999999998</v>
      </c>
      <c r="D113" s="4">
        <v>7.19</v>
      </c>
      <c r="E113" s="4">
        <v>821</v>
      </c>
      <c r="F113" s="4">
        <v>2.9940000000000002</v>
      </c>
    </row>
    <row r="114" spans="1:6">
      <c r="A114" s="7">
        <v>41121.594270833331</v>
      </c>
      <c r="B114" s="4">
        <v>76.03</v>
      </c>
      <c r="C114" s="4">
        <v>5.12</v>
      </c>
      <c r="D114" s="4">
        <v>7.19</v>
      </c>
      <c r="E114" s="4">
        <v>820.9</v>
      </c>
      <c r="F114" s="4">
        <v>2.9940000000000002</v>
      </c>
    </row>
    <row r="115" spans="1:6">
      <c r="A115" s="7">
        <v>41121.594317129631</v>
      </c>
      <c r="B115" s="4">
        <v>76.040000000000006</v>
      </c>
      <c r="C115" s="4">
        <v>5.1539999999999999</v>
      </c>
      <c r="D115" s="4">
        <v>7.19</v>
      </c>
      <c r="E115" s="4">
        <v>821.1</v>
      </c>
      <c r="F115" s="4">
        <v>2.968</v>
      </c>
    </row>
    <row r="116" spans="1:6">
      <c r="A116" s="7">
        <v>41121.594363425924</v>
      </c>
      <c r="B116" s="4">
        <v>76.03</v>
      </c>
      <c r="C116" s="4">
        <v>5.1390000000000002</v>
      </c>
      <c r="D116" s="4">
        <v>7.19</v>
      </c>
      <c r="E116" s="4">
        <v>820.9</v>
      </c>
      <c r="F116" s="4">
        <v>2.968</v>
      </c>
    </row>
    <row r="117" spans="1:6">
      <c r="A117" s="7">
        <v>41121.594409722224</v>
      </c>
      <c r="B117" s="4">
        <v>76.040000000000006</v>
      </c>
      <c r="C117" s="4">
        <v>5.1559999999999997</v>
      </c>
      <c r="D117" s="4">
        <v>7.18</v>
      </c>
      <c r="E117" s="4">
        <v>821.9</v>
      </c>
      <c r="F117" s="4">
        <v>2.968</v>
      </c>
    </row>
    <row r="118" spans="1:6">
      <c r="A118" s="7">
        <v>41121.594444444447</v>
      </c>
      <c r="B118" s="4">
        <v>75.989999999999995</v>
      </c>
      <c r="C118" s="4">
        <v>5.19</v>
      </c>
      <c r="D118" s="4">
        <v>7.14</v>
      </c>
      <c r="E118" s="4">
        <v>828.1</v>
      </c>
      <c r="F118" s="4">
        <v>2.9940000000000002</v>
      </c>
    </row>
    <row r="119" spans="1:6">
      <c r="A119" s="7">
        <v>41121.594490740739</v>
      </c>
      <c r="B119" s="4">
        <v>75.989999999999995</v>
      </c>
      <c r="C119" s="4">
        <v>5.3239999999999998</v>
      </c>
      <c r="D119" s="4">
        <v>7.16</v>
      </c>
      <c r="E119" s="4">
        <v>852.6</v>
      </c>
      <c r="F119" s="4">
        <v>2.9940000000000002</v>
      </c>
    </row>
    <row r="120" spans="1:6">
      <c r="A120" s="7">
        <v>41121.594537037039</v>
      </c>
      <c r="B120" s="4">
        <v>76</v>
      </c>
      <c r="C120" s="4">
        <v>5.2249999999999996</v>
      </c>
      <c r="D120" s="4">
        <v>7.14</v>
      </c>
      <c r="E120" s="4">
        <v>855.6</v>
      </c>
      <c r="F120" s="4">
        <v>2.9940000000000002</v>
      </c>
    </row>
    <row r="121" spans="1:6">
      <c r="A121" s="7">
        <v>41121.594583333332</v>
      </c>
      <c r="B121" s="4">
        <v>75.989999999999995</v>
      </c>
      <c r="C121" s="4">
        <v>4.9260000000000002</v>
      </c>
      <c r="D121" s="4">
        <v>7.14</v>
      </c>
      <c r="E121" s="4">
        <v>860.1</v>
      </c>
      <c r="F121" s="4">
        <v>2.9940000000000002</v>
      </c>
    </row>
    <row r="122" spans="1:6">
      <c r="A122" s="7">
        <v>41121.594629629632</v>
      </c>
      <c r="B122" s="4">
        <v>75.989999999999995</v>
      </c>
      <c r="C122" s="4">
        <v>4.7939999999999996</v>
      </c>
      <c r="D122" s="4">
        <v>7.15</v>
      </c>
      <c r="E122" s="4">
        <v>862.6</v>
      </c>
      <c r="F122" s="4">
        <v>2.9940000000000002</v>
      </c>
    </row>
    <row r="123" spans="1:6">
      <c r="A123" s="7">
        <v>41121.594675925924</v>
      </c>
      <c r="B123" s="4">
        <v>75.98</v>
      </c>
      <c r="C123" s="4">
        <v>4.6970000000000001</v>
      </c>
      <c r="D123" s="4">
        <v>7.15</v>
      </c>
      <c r="E123" s="4">
        <v>862.3</v>
      </c>
      <c r="F123" s="4">
        <v>2.9940000000000002</v>
      </c>
    </row>
    <row r="124" spans="1:6">
      <c r="A124" s="7">
        <v>41121.594722222224</v>
      </c>
      <c r="B124" s="4">
        <v>75.98</v>
      </c>
      <c r="C124" s="4">
        <v>4.6989999999999998</v>
      </c>
      <c r="D124" s="4">
        <v>7.16</v>
      </c>
      <c r="E124" s="4">
        <v>862.5</v>
      </c>
      <c r="F124" s="4">
        <v>2.9940000000000002</v>
      </c>
    </row>
    <row r="125" spans="1:6">
      <c r="A125" s="7">
        <v>41121.594768518517</v>
      </c>
      <c r="B125" s="4">
        <v>75.97</v>
      </c>
      <c r="C125" s="4">
        <v>4.6829999999999998</v>
      </c>
      <c r="D125" s="4">
        <v>7.14</v>
      </c>
      <c r="E125" s="4">
        <v>862.8</v>
      </c>
      <c r="F125" s="4">
        <v>2.968</v>
      </c>
    </row>
    <row r="126" spans="1:6">
      <c r="A126" s="7">
        <v>41121.59480324074</v>
      </c>
      <c r="B126" s="4">
        <v>75.989999999999995</v>
      </c>
      <c r="C126" s="4">
        <v>4.5359999999999996</v>
      </c>
      <c r="D126" s="4">
        <v>7.15</v>
      </c>
      <c r="E126" s="4">
        <v>869</v>
      </c>
      <c r="F126" s="4">
        <v>2.9940000000000002</v>
      </c>
    </row>
    <row r="127" spans="1:6">
      <c r="A127" s="7">
        <v>41121.594849537039</v>
      </c>
      <c r="B127" s="4">
        <v>76</v>
      </c>
      <c r="C127" s="4">
        <v>4.4870000000000001</v>
      </c>
      <c r="D127" s="4">
        <v>7.17</v>
      </c>
      <c r="E127" s="4">
        <v>877.1</v>
      </c>
      <c r="F127" s="4">
        <v>2.968</v>
      </c>
    </row>
    <row r="128" spans="1:6">
      <c r="A128" s="7">
        <v>41121.594895833332</v>
      </c>
      <c r="B128" s="4">
        <v>76.22</v>
      </c>
      <c r="C128" s="4">
        <v>4.2720000000000002</v>
      </c>
      <c r="D128" s="4">
        <v>7.22</v>
      </c>
      <c r="E128" s="4">
        <v>871.1</v>
      </c>
      <c r="F128" s="4">
        <v>2.8889999999999998</v>
      </c>
    </row>
    <row r="129" spans="1:6">
      <c r="A129" s="18">
        <v>41121.594942129632</v>
      </c>
      <c r="B129" s="19">
        <v>76.69</v>
      </c>
      <c r="C129" s="19">
        <v>1.3069999999999999</v>
      </c>
      <c r="D129" s="19">
        <v>8.31</v>
      </c>
      <c r="E129" s="19">
        <v>997.9</v>
      </c>
      <c r="F129" s="19">
        <v>2.968</v>
      </c>
    </row>
    <row r="130" spans="1:6">
      <c r="A130" s="15">
        <v>41121.594988425924</v>
      </c>
      <c r="B130" s="13">
        <v>80.34</v>
      </c>
      <c r="C130" s="13">
        <v>0.53400000000000003</v>
      </c>
      <c r="D130" s="13">
        <v>9.41</v>
      </c>
      <c r="E130" s="13">
        <v>102.5</v>
      </c>
      <c r="F130" s="13">
        <v>2.968</v>
      </c>
    </row>
    <row r="131" spans="1:6">
      <c r="A131" s="7">
        <v>41121.595034722224</v>
      </c>
      <c r="B131" s="4">
        <v>83.96</v>
      </c>
      <c r="C131" s="4">
        <v>4.1609999999999996</v>
      </c>
      <c r="D131" s="4">
        <v>9.42</v>
      </c>
      <c r="E131" s="4">
        <v>909.2</v>
      </c>
      <c r="F131" s="4">
        <v>2.9409999999999998</v>
      </c>
    </row>
    <row r="132" spans="1:6">
      <c r="A132" s="7">
        <v>41121.595081018517</v>
      </c>
      <c r="B132" s="4">
        <v>77.88</v>
      </c>
      <c r="C132" s="4">
        <v>3.9580000000000002</v>
      </c>
      <c r="D132" s="4">
        <v>8.9600000000000009</v>
      </c>
      <c r="E132" s="4">
        <v>954.7</v>
      </c>
      <c r="F132" s="4">
        <v>2.968</v>
      </c>
    </row>
    <row r="133" spans="1:6">
      <c r="A133" s="7">
        <v>41121.595127314817</v>
      </c>
      <c r="B133" s="4">
        <v>77.67</v>
      </c>
      <c r="C133" s="4">
        <v>3.7879999999999998</v>
      </c>
      <c r="D133" s="4">
        <v>8.74</v>
      </c>
      <c r="E133" s="4">
        <v>952.3</v>
      </c>
      <c r="F133" s="4">
        <v>2.9940000000000002</v>
      </c>
    </row>
    <row r="134" spans="1:6">
      <c r="A134" s="7">
        <v>41121.59516203704</v>
      </c>
      <c r="B134" s="4">
        <v>77.260000000000005</v>
      </c>
      <c r="C134" s="4">
        <v>3.79</v>
      </c>
      <c r="D134" s="4">
        <v>8.49</v>
      </c>
      <c r="E134" s="4">
        <v>954.2</v>
      </c>
      <c r="F134" s="4">
        <v>2.9940000000000002</v>
      </c>
    </row>
    <row r="135" spans="1:6">
      <c r="A135" s="7">
        <v>41121.595208333332</v>
      </c>
      <c r="B135" s="4">
        <v>77.33</v>
      </c>
      <c r="C135" s="4">
        <v>3.742</v>
      </c>
      <c r="D135" s="4">
        <v>8.41</v>
      </c>
      <c r="E135" s="4">
        <v>954.3</v>
      </c>
      <c r="F135" s="4">
        <v>2.968</v>
      </c>
    </row>
    <row r="136" spans="1:6">
      <c r="A136" s="7">
        <v>41121.595254629632</v>
      </c>
      <c r="B136" s="4">
        <v>77.06</v>
      </c>
      <c r="C136" s="4">
        <v>3.6869999999999998</v>
      </c>
      <c r="D136" s="4">
        <v>8.27</v>
      </c>
      <c r="E136" s="4">
        <v>958.7</v>
      </c>
      <c r="F136" s="4">
        <v>2.968</v>
      </c>
    </row>
    <row r="137" spans="1:6">
      <c r="A137" s="7">
        <v>41121.595300925925</v>
      </c>
      <c r="B137" s="4">
        <v>76.98</v>
      </c>
      <c r="C137" s="4">
        <v>3.67</v>
      </c>
      <c r="D137" s="4">
        <v>8.24</v>
      </c>
      <c r="E137" s="4">
        <v>959</v>
      </c>
      <c r="F137" s="4">
        <v>2.9940000000000002</v>
      </c>
    </row>
    <row r="138" spans="1:6">
      <c r="A138" s="7">
        <v>41121.595347222225</v>
      </c>
      <c r="B138" s="4">
        <v>76.97</v>
      </c>
      <c r="C138" s="4">
        <v>3.6720000000000002</v>
      </c>
      <c r="D138" s="4">
        <v>8.2100000000000009</v>
      </c>
      <c r="E138" s="4">
        <v>959.9</v>
      </c>
      <c r="F138" s="4">
        <v>2.9940000000000002</v>
      </c>
    </row>
    <row r="139" spans="1:6">
      <c r="A139" s="7">
        <v>41121.595393518517</v>
      </c>
      <c r="B139" s="4">
        <v>76.97</v>
      </c>
      <c r="C139" s="4">
        <v>3.6589999999999998</v>
      </c>
      <c r="D139" s="4">
        <v>8.19</v>
      </c>
      <c r="E139" s="4">
        <v>959.1</v>
      </c>
      <c r="F139" s="4">
        <v>2.968</v>
      </c>
    </row>
    <row r="140" spans="1:6">
      <c r="A140" s="7">
        <v>41121.595439814817</v>
      </c>
      <c r="B140" s="4">
        <v>76.97</v>
      </c>
      <c r="C140" s="4">
        <v>3.6469999999999998</v>
      </c>
      <c r="D140" s="4">
        <v>8.18</v>
      </c>
      <c r="E140" s="4">
        <v>959.4</v>
      </c>
      <c r="F140" s="4">
        <v>2.968</v>
      </c>
    </row>
    <row r="141" spans="1:6">
      <c r="A141" s="7">
        <v>41121.595486111109</v>
      </c>
      <c r="B141" s="4">
        <v>76.98</v>
      </c>
      <c r="C141" s="4">
        <v>3.6520000000000001</v>
      </c>
      <c r="D141" s="4">
        <v>8.17</v>
      </c>
      <c r="E141" s="4">
        <v>945.7</v>
      </c>
      <c r="F141" s="4">
        <v>2.9940000000000002</v>
      </c>
    </row>
    <row r="142" spans="1:6">
      <c r="A142" s="7">
        <v>41121.595520833333</v>
      </c>
      <c r="B142" s="4">
        <v>76.98</v>
      </c>
      <c r="C142" s="4">
        <v>3.6549999999999998</v>
      </c>
      <c r="D142" s="4">
        <v>8.15</v>
      </c>
      <c r="E142" s="4">
        <v>946.2</v>
      </c>
      <c r="F142" s="4">
        <v>2.9940000000000002</v>
      </c>
    </row>
    <row r="143" spans="1:6">
      <c r="A143" s="7">
        <v>41121.595567129632</v>
      </c>
      <c r="B143" s="4">
        <v>76.959999999999994</v>
      </c>
      <c r="C143" s="4">
        <v>3.661</v>
      </c>
      <c r="D143" s="4">
        <v>8.14</v>
      </c>
      <c r="E143" s="4">
        <v>945.5</v>
      </c>
      <c r="F143" s="4">
        <v>2.9940000000000002</v>
      </c>
    </row>
    <row r="144" spans="1:6">
      <c r="A144" s="7">
        <v>41121.595613425925</v>
      </c>
      <c r="B144" s="4">
        <v>76.97</v>
      </c>
      <c r="C144" s="4">
        <v>3.6640000000000001</v>
      </c>
      <c r="D144" s="4">
        <v>8.09</v>
      </c>
      <c r="E144" s="4">
        <v>944.1</v>
      </c>
      <c r="F144" s="4">
        <v>2.9940000000000002</v>
      </c>
    </row>
    <row r="145" spans="1:6">
      <c r="A145" s="7">
        <v>41121.595659722225</v>
      </c>
      <c r="B145" s="4">
        <v>76.91</v>
      </c>
      <c r="C145" s="4">
        <v>3.6680000000000001</v>
      </c>
      <c r="D145" s="4">
        <v>8.07</v>
      </c>
      <c r="E145" s="4">
        <v>945</v>
      </c>
      <c r="F145" s="4">
        <v>2.9940000000000002</v>
      </c>
    </row>
    <row r="146" spans="1:6">
      <c r="A146" s="7">
        <v>41121.595706018517</v>
      </c>
      <c r="B146" s="4">
        <v>76.900000000000006</v>
      </c>
      <c r="C146" s="4">
        <v>3.6549999999999998</v>
      </c>
      <c r="D146" s="4">
        <v>8.06</v>
      </c>
      <c r="E146" s="4">
        <v>945.6</v>
      </c>
      <c r="F146" s="4">
        <v>2.9940000000000002</v>
      </c>
    </row>
    <row r="147" spans="1:6">
      <c r="A147" s="7">
        <v>41121.595752314817</v>
      </c>
      <c r="B147" s="4">
        <v>76.900000000000006</v>
      </c>
      <c r="C147" s="4">
        <v>3.3769999999999998</v>
      </c>
      <c r="D147" s="4">
        <v>8.14</v>
      </c>
      <c r="E147" s="4">
        <v>934.2</v>
      </c>
      <c r="F147" s="4">
        <v>2.968</v>
      </c>
    </row>
    <row r="148" spans="1:6">
      <c r="A148" s="7">
        <v>41121.59579861111</v>
      </c>
      <c r="B148" s="4">
        <v>81.22</v>
      </c>
      <c r="C148" s="4">
        <v>1.083</v>
      </c>
      <c r="D148" s="4">
        <v>9.01</v>
      </c>
      <c r="E148" s="4">
        <v>981.7</v>
      </c>
      <c r="F148" s="4">
        <v>2.9940000000000002</v>
      </c>
    </row>
    <row r="149" spans="1:6">
      <c r="A149" s="7">
        <v>41121.59584490741</v>
      </c>
      <c r="B149" s="4">
        <v>86.81</v>
      </c>
      <c r="C149" s="4">
        <v>0.67300000000000004</v>
      </c>
      <c r="D149" s="4">
        <v>9.32</v>
      </c>
      <c r="E149" s="4">
        <v>975.4</v>
      </c>
      <c r="F149" s="4">
        <v>2.9940000000000002</v>
      </c>
    </row>
  </sheetData>
  <pageMargins left="0.7" right="0.7" top="0.75" bottom="0.75" header="0.3" footer="0.3"/>
  <drawing r:id="rId1"/>
</worksheet>
</file>

<file path=xl/worksheets/sheet66.xml><?xml version="1.0" encoding="utf-8"?>
<worksheet xmlns="http://schemas.openxmlformats.org/spreadsheetml/2006/main" xmlns:r="http://schemas.openxmlformats.org/officeDocument/2006/relationships">
  <dimension ref="A1:K62"/>
  <sheetViews>
    <sheetView zoomScale="70" zoomScaleNormal="70" workbookViewId="0">
      <selection activeCell="C1" sqref="C1:K2"/>
    </sheetView>
  </sheetViews>
  <sheetFormatPr defaultRowHeight="15"/>
  <cols>
    <col min="1" max="4" width="17.85546875" style="4" customWidth="1"/>
    <col min="5" max="5" width="12.28515625" style="4" customWidth="1"/>
    <col min="6" max="6" width="17.85546875" style="4" customWidth="1"/>
    <col min="7" max="7" width="20" style="4" customWidth="1"/>
    <col min="8" max="8" width="12.140625" style="4" customWidth="1"/>
    <col min="9" max="9" width="13" style="4" customWidth="1"/>
    <col min="10" max="10" width="16.140625" style="4" customWidth="1"/>
    <col min="11" max="16384" width="9.140625" style="4"/>
  </cols>
  <sheetData>
    <row r="1" spans="1:11" ht="36.75" customHeight="1">
      <c r="A1" s="4" t="s">
        <v>101</v>
      </c>
      <c r="B1" s="4" t="s">
        <v>215</v>
      </c>
      <c r="C1" s="9" t="s">
        <v>237</v>
      </c>
      <c r="D1" s="9" t="s">
        <v>236</v>
      </c>
      <c r="E1" s="9" t="s">
        <v>228</v>
      </c>
      <c r="F1" s="9" t="s">
        <v>229</v>
      </c>
      <c r="G1" s="9" t="s">
        <v>230</v>
      </c>
      <c r="H1" s="9" t="s">
        <v>242</v>
      </c>
      <c r="I1" s="9" t="s">
        <v>243</v>
      </c>
      <c r="J1" s="9" t="s">
        <v>231</v>
      </c>
      <c r="K1" s="9" t="s">
        <v>232</v>
      </c>
    </row>
    <row r="2" spans="1:11">
      <c r="A2" s="4" t="s">
        <v>103</v>
      </c>
      <c r="B2" s="7">
        <v>41121.577673611115</v>
      </c>
      <c r="C2" s="5">
        <v>41121</v>
      </c>
      <c r="D2" s="6">
        <v>0.57767361111111104</v>
      </c>
      <c r="E2" s="4">
        <f>MAX(B9:B11,B16:B54,B56:B61)-MIN(B9:B11,B16:B54,B56:B61)</f>
        <v>11.980000000000004</v>
      </c>
      <c r="F2" s="4">
        <f>MAX(C9:C11,C16:C54,C56:C61)-MIN(C9:C11,C16:C54,C56:C61)</f>
        <v>6.0490000000000004</v>
      </c>
      <c r="G2" s="4">
        <f>MAX(E9:E11,E16:E54,E56:E61)-MIN(E9:E11,E16:E54,E56:E61)</f>
        <v>56.399999999999977</v>
      </c>
      <c r="H2" s="4">
        <f>MAX(B9:B11,B16:B54,B56:B61)</f>
        <v>87.22</v>
      </c>
      <c r="I2" s="4">
        <f>MIN(B9:B11,B16:B54,B56:B61)</f>
        <v>75.239999999999995</v>
      </c>
      <c r="J2" s="13"/>
      <c r="K2" s="4" t="s">
        <v>244</v>
      </c>
    </row>
    <row r="3" spans="1:11">
      <c r="A3" s="4" t="s">
        <v>146</v>
      </c>
      <c r="B3" s="7">
        <v>41121.577673611115</v>
      </c>
    </row>
    <row r="4" spans="1:11">
      <c r="A4" s="4" t="s">
        <v>104</v>
      </c>
      <c r="B4" s="7">
        <v>41121.577673611115</v>
      </c>
    </row>
    <row r="7" spans="1:11">
      <c r="A7" s="4" t="s">
        <v>145</v>
      </c>
      <c r="B7" s="4" t="s">
        <v>144</v>
      </c>
      <c r="C7" s="4" t="s">
        <v>143</v>
      </c>
      <c r="D7" s="4" t="s">
        <v>124</v>
      </c>
      <c r="E7" s="4" t="s">
        <v>142</v>
      </c>
      <c r="F7" s="4" t="s">
        <v>141</v>
      </c>
    </row>
    <row r="8" spans="1:11">
      <c r="A8" s="7">
        <v>41121.578460648147</v>
      </c>
      <c r="B8" s="13">
        <v>86.02</v>
      </c>
      <c r="C8" s="13">
        <v>-0.253</v>
      </c>
      <c r="D8" s="13">
        <v>6.76</v>
      </c>
      <c r="E8" s="13">
        <v>67.12</v>
      </c>
      <c r="F8" s="13">
        <v>2.968</v>
      </c>
    </row>
    <row r="9" spans="1:11">
      <c r="A9" s="7">
        <v>41121.578506944446</v>
      </c>
      <c r="B9" s="4">
        <v>87.22</v>
      </c>
      <c r="C9" s="4">
        <v>0.39300000000000002</v>
      </c>
      <c r="D9" s="4">
        <v>8.24</v>
      </c>
      <c r="E9" s="4">
        <v>979.2</v>
      </c>
      <c r="F9" s="4">
        <v>2.9409999999999998</v>
      </c>
    </row>
    <row r="10" spans="1:11">
      <c r="A10" s="7">
        <v>41121.578553240739</v>
      </c>
      <c r="B10" s="4">
        <v>86.86</v>
      </c>
      <c r="C10" s="4">
        <v>0.47599999999999998</v>
      </c>
      <c r="D10" s="4">
        <v>8.18</v>
      </c>
      <c r="E10" s="4">
        <v>985.7</v>
      </c>
      <c r="F10" s="4">
        <v>2.9940000000000002</v>
      </c>
    </row>
    <row r="11" spans="1:11">
      <c r="A11" s="7">
        <v>41121.578599537039</v>
      </c>
      <c r="B11" s="4">
        <v>86.68</v>
      </c>
      <c r="C11" s="4">
        <v>0.47499999999999998</v>
      </c>
      <c r="D11" s="4">
        <v>8.1999999999999993</v>
      </c>
      <c r="E11" s="4">
        <v>996.5</v>
      </c>
      <c r="F11" s="4">
        <v>2.9940000000000002</v>
      </c>
    </row>
    <row r="12" spans="1:11">
      <c r="A12" s="15">
        <v>41121.578645833331</v>
      </c>
      <c r="B12" s="13">
        <v>87.42</v>
      </c>
      <c r="C12" s="13">
        <v>-2E-3</v>
      </c>
      <c r="D12" s="13">
        <v>8.15</v>
      </c>
      <c r="E12" s="13">
        <v>1.518</v>
      </c>
      <c r="F12" s="13">
        <v>2.968</v>
      </c>
    </row>
    <row r="13" spans="1:11">
      <c r="A13" s="15">
        <v>41121.578680555554</v>
      </c>
      <c r="B13" s="13">
        <v>86.52</v>
      </c>
      <c r="C13" s="13">
        <v>0.39800000000000002</v>
      </c>
      <c r="D13" s="13">
        <v>8.32</v>
      </c>
      <c r="E13" s="13">
        <v>70.37</v>
      </c>
      <c r="F13" s="13">
        <v>2.968</v>
      </c>
    </row>
    <row r="14" spans="1:11">
      <c r="A14" s="15">
        <v>41121.578726851854</v>
      </c>
      <c r="B14" s="13">
        <v>86.55</v>
      </c>
      <c r="C14" s="13">
        <v>3.1E-2</v>
      </c>
      <c r="D14" s="13">
        <v>8.32</v>
      </c>
      <c r="E14" s="13">
        <v>1.286</v>
      </c>
      <c r="F14" s="13">
        <v>2.9409999999999998</v>
      </c>
    </row>
    <row r="15" spans="1:11">
      <c r="A15" s="15">
        <v>41121.578773148147</v>
      </c>
      <c r="B15" s="13">
        <v>85</v>
      </c>
      <c r="C15" s="13">
        <v>3.3000000000000002E-2</v>
      </c>
      <c r="D15" s="13">
        <v>8.3000000000000007</v>
      </c>
      <c r="E15" s="13">
        <v>1.177</v>
      </c>
      <c r="F15" s="13">
        <v>2.9409999999999998</v>
      </c>
    </row>
    <row r="16" spans="1:11">
      <c r="A16" s="7">
        <v>41121.578819444447</v>
      </c>
      <c r="B16" s="4">
        <v>85.82</v>
      </c>
      <c r="C16" s="4">
        <v>0.40799999999999997</v>
      </c>
      <c r="D16" s="4">
        <v>8.35</v>
      </c>
      <c r="E16" s="4">
        <v>987</v>
      </c>
      <c r="F16" s="4">
        <v>2.968</v>
      </c>
    </row>
    <row r="17" spans="1:6">
      <c r="A17" s="7">
        <v>41121.578865740739</v>
      </c>
      <c r="B17" s="4">
        <v>85.6</v>
      </c>
      <c r="C17" s="4">
        <v>0.59199999999999997</v>
      </c>
      <c r="D17" s="4">
        <v>8.2899999999999991</v>
      </c>
      <c r="E17" s="4">
        <v>982.7</v>
      </c>
      <c r="F17" s="4">
        <v>2.968</v>
      </c>
    </row>
    <row r="18" spans="1:6">
      <c r="A18" s="7">
        <v>41121.578912037039</v>
      </c>
      <c r="B18" s="4">
        <v>85.49</v>
      </c>
      <c r="C18" s="4">
        <v>0.93200000000000005</v>
      </c>
      <c r="D18" s="4">
        <v>8.2899999999999991</v>
      </c>
      <c r="E18" s="4">
        <v>964.6</v>
      </c>
      <c r="F18" s="4">
        <v>2.968</v>
      </c>
    </row>
    <row r="19" spans="1:6">
      <c r="A19" s="7">
        <v>41121.578958333332</v>
      </c>
      <c r="B19" s="4">
        <v>78.03</v>
      </c>
      <c r="C19" s="4">
        <v>2.5779999999999998</v>
      </c>
      <c r="D19" s="4">
        <v>8</v>
      </c>
      <c r="E19" s="4">
        <v>964.4</v>
      </c>
      <c r="F19" s="4">
        <v>3.02</v>
      </c>
    </row>
    <row r="20" spans="1:6">
      <c r="A20" s="7">
        <v>41121.579004629632</v>
      </c>
      <c r="B20" s="4">
        <v>76.38</v>
      </c>
      <c r="C20" s="4">
        <v>2.823</v>
      </c>
      <c r="D20" s="4">
        <v>8.4</v>
      </c>
      <c r="E20" s="4">
        <v>977.6</v>
      </c>
      <c r="F20" s="4">
        <v>2.9940000000000002</v>
      </c>
    </row>
    <row r="21" spans="1:6">
      <c r="A21" s="7">
        <v>41121.579039351855</v>
      </c>
      <c r="B21" s="4">
        <v>76.33</v>
      </c>
      <c r="C21" s="4">
        <v>2.669</v>
      </c>
      <c r="D21" s="4">
        <v>8.9600000000000009</v>
      </c>
      <c r="E21" s="4">
        <v>981.1</v>
      </c>
      <c r="F21" s="4">
        <v>2.9940000000000002</v>
      </c>
    </row>
    <row r="22" spans="1:6">
      <c r="A22" s="7">
        <v>41121.579085648147</v>
      </c>
      <c r="B22" s="4">
        <v>76.39</v>
      </c>
      <c r="C22" s="4">
        <v>2.4500000000000002</v>
      </c>
      <c r="D22" s="4">
        <v>9.16</v>
      </c>
      <c r="E22" s="4">
        <v>980.1</v>
      </c>
      <c r="F22" s="4">
        <v>2.968</v>
      </c>
    </row>
    <row r="23" spans="1:6">
      <c r="A23" s="7">
        <v>41121.579131944447</v>
      </c>
      <c r="B23" s="4">
        <v>76.39</v>
      </c>
      <c r="C23" s="4">
        <v>2.5249999999999999</v>
      </c>
      <c r="D23" s="4">
        <v>9.24</v>
      </c>
      <c r="E23" s="4">
        <v>979</v>
      </c>
      <c r="F23" s="4">
        <v>2.968</v>
      </c>
    </row>
    <row r="24" spans="1:6">
      <c r="A24" s="7">
        <v>41121.57917824074</v>
      </c>
      <c r="B24" s="4">
        <v>76.209999999999994</v>
      </c>
      <c r="C24" s="4">
        <v>2.7869999999999999</v>
      </c>
      <c r="D24" s="4">
        <v>9.26</v>
      </c>
      <c r="E24" s="4">
        <v>979.4</v>
      </c>
      <c r="F24" s="4">
        <v>2.968</v>
      </c>
    </row>
    <row r="25" spans="1:6">
      <c r="A25" s="7">
        <v>41121.579224537039</v>
      </c>
      <c r="B25" s="4">
        <v>76.099999999999994</v>
      </c>
      <c r="C25" s="4">
        <v>2.68</v>
      </c>
      <c r="D25" s="4">
        <v>9.2799999999999994</v>
      </c>
      <c r="E25" s="4">
        <v>980.2</v>
      </c>
      <c r="F25" s="4">
        <v>2.968</v>
      </c>
    </row>
    <row r="26" spans="1:6">
      <c r="A26" s="7">
        <v>41121.579270833332</v>
      </c>
      <c r="B26" s="4">
        <v>75.69</v>
      </c>
      <c r="C26" s="4">
        <v>4.6660000000000004</v>
      </c>
      <c r="D26" s="4">
        <v>9.2899999999999991</v>
      </c>
      <c r="E26" s="4">
        <v>982.2</v>
      </c>
      <c r="F26" s="4">
        <v>2.968</v>
      </c>
    </row>
    <row r="27" spans="1:6">
      <c r="A27" s="7">
        <v>41121.579317129632</v>
      </c>
      <c r="B27" s="4">
        <v>75.349999999999994</v>
      </c>
      <c r="C27" s="4">
        <v>5.9630000000000001</v>
      </c>
      <c r="D27" s="4">
        <v>9.19</v>
      </c>
      <c r="E27" s="4">
        <v>985.5</v>
      </c>
      <c r="F27" s="4">
        <v>2.968</v>
      </c>
    </row>
    <row r="28" spans="1:6">
      <c r="A28" s="7">
        <v>41121.579351851855</v>
      </c>
      <c r="B28" s="4">
        <v>75.239999999999995</v>
      </c>
      <c r="C28" s="4">
        <v>6.1559999999999997</v>
      </c>
      <c r="D28" s="4">
        <v>9.1300000000000008</v>
      </c>
      <c r="E28" s="4">
        <v>985.5</v>
      </c>
      <c r="F28" s="4">
        <v>2.9409999999999998</v>
      </c>
    </row>
    <row r="29" spans="1:6">
      <c r="A29" s="7">
        <v>41121.579398148147</v>
      </c>
      <c r="B29" s="4">
        <v>75.239999999999995</v>
      </c>
      <c r="C29" s="4">
        <v>6.1929999999999996</v>
      </c>
      <c r="D29" s="4">
        <v>9.1300000000000008</v>
      </c>
      <c r="E29" s="4">
        <v>985.2</v>
      </c>
      <c r="F29" s="4">
        <v>2.968</v>
      </c>
    </row>
    <row r="30" spans="1:6">
      <c r="A30" s="7">
        <v>41121.579444444447</v>
      </c>
      <c r="B30" s="4">
        <v>75.28</v>
      </c>
      <c r="C30" s="4">
        <v>6.3079999999999998</v>
      </c>
      <c r="D30" s="4">
        <v>9.16</v>
      </c>
      <c r="E30" s="4">
        <v>984.5</v>
      </c>
      <c r="F30" s="4">
        <v>2.968</v>
      </c>
    </row>
    <row r="31" spans="1:6">
      <c r="A31" s="7">
        <v>41121.57949074074</v>
      </c>
      <c r="B31" s="4">
        <v>75.28</v>
      </c>
      <c r="C31" s="4">
        <v>6.1509999999999998</v>
      </c>
      <c r="D31" s="4">
        <v>9.18</v>
      </c>
      <c r="E31" s="4">
        <v>984.2</v>
      </c>
      <c r="F31" s="4">
        <v>2.968</v>
      </c>
    </row>
    <row r="32" spans="1:6">
      <c r="A32" s="7">
        <v>41121.57953703704</v>
      </c>
      <c r="B32" s="4">
        <v>75.31</v>
      </c>
      <c r="C32" s="4">
        <v>6.2729999999999997</v>
      </c>
      <c r="D32" s="4">
        <v>9.2100000000000009</v>
      </c>
      <c r="E32" s="4">
        <v>983.9</v>
      </c>
      <c r="F32" s="4">
        <v>2.968</v>
      </c>
    </row>
    <row r="33" spans="1:6">
      <c r="A33" s="7">
        <v>41121.579583333332</v>
      </c>
      <c r="B33" s="4">
        <v>75.319999999999993</v>
      </c>
      <c r="C33" s="4">
        <v>6.3769999999999998</v>
      </c>
      <c r="D33" s="4">
        <v>9.2100000000000009</v>
      </c>
      <c r="E33" s="4">
        <v>983.8</v>
      </c>
      <c r="F33" s="4">
        <v>2.968</v>
      </c>
    </row>
    <row r="34" spans="1:6">
      <c r="A34" s="7">
        <v>41121.579629629632</v>
      </c>
      <c r="B34" s="4">
        <v>75.31</v>
      </c>
      <c r="C34" s="4">
        <v>6.4420000000000002</v>
      </c>
      <c r="D34" s="4">
        <v>9.2100000000000009</v>
      </c>
      <c r="E34" s="4">
        <v>983.6</v>
      </c>
      <c r="F34" s="4">
        <v>2.968</v>
      </c>
    </row>
    <row r="35" spans="1:6">
      <c r="A35" s="7">
        <v>41121.579675925925</v>
      </c>
      <c r="B35" s="4">
        <v>75.34</v>
      </c>
      <c r="C35" s="4">
        <v>6.1379999999999999</v>
      </c>
      <c r="D35" s="4">
        <v>9.2200000000000006</v>
      </c>
      <c r="E35" s="4">
        <v>983</v>
      </c>
      <c r="F35" s="4">
        <v>2.968</v>
      </c>
    </row>
    <row r="36" spans="1:6">
      <c r="A36" s="7">
        <v>41121.579710648148</v>
      </c>
      <c r="B36" s="4">
        <v>75.349999999999994</v>
      </c>
      <c r="C36" s="4">
        <v>5.8470000000000004</v>
      </c>
      <c r="D36" s="4">
        <v>9.23</v>
      </c>
      <c r="E36" s="4">
        <v>983.1</v>
      </c>
      <c r="F36" s="4">
        <v>2.968</v>
      </c>
    </row>
    <row r="37" spans="1:6">
      <c r="A37" s="7">
        <v>41121.579756944448</v>
      </c>
      <c r="B37" s="4">
        <v>75.39</v>
      </c>
      <c r="C37" s="4">
        <v>5.39</v>
      </c>
      <c r="D37" s="4">
        <v>9.24</v>
      </c>
      <c r="E37" s="4">
        <v>982.8</v>
      </c>
      <c r="F37" s="4">
        <v>2.968</v>
      </c>
    </row>
    <row r="38" spans="1:6">
      <c r="A38" s="7">
        <v>41121.57980324074</v>
      </c>
      <c r="B38" s="4">
        <v>75.400000000000006</v>
      </c>
      <c r="C38" s="4">
        <v>5.2469999999999999</v>
      </c>
      <c r="D38" s="4">
        <v>9.24</v>
      </c>
      <c r="E38" s="4">
        <v>982.6</v>
      </c>
      <c r="F38" s="4">
        <v>2.968</v>
      </c>
    </row>
    <row r="39" spans="1:6">
      <c r="A39" s="7">
        <v>41121.57984953704</v>
      </c>
      <c r="B39" s="4">
        <v>75.56</v>
      </c>
      <c r="C39" s="4">
        <v>3.919</v>
      </c>
      <c r="D39" s="4">
        <v>9.39</v>
      </c>
      <c r="E39" s="4">
        <v>980.7</v>
      </c>
      <c r="F39" s="4">
        <v>2.968</v>
      </c>
    </row>
    <row r="40" spans="1:6">
      <c r="A40" s="7">
        <v>41121.579895833333</v>
      </c>
      <c r="B40" s="4">
        <v>75.599999999999994</v>
      </c>
      <c r="C40" s="4">
        <v>5.0389999999999997</v>
      </c>
      <c r="D40" s="4">
        <v>9.33</v>
      </c>
      <c r="E40" s="4">
        <v>979.9</v>
      </c>
      <c r="F40" s="4">
        <v>2.968</v>
      </c>
    </row>
    <row r="41" spans="1:6">
      <c r="A41" s="7">
        <v>41121.579942129632</v>
      </c>
      <c r="B41" s="4">
        <v>75.5</v>
      </c>
      <c r="C41" s="4">
        <v>5.0229999999999997</v>
      </c>
      <c r="D41" s="4">
        <v>9.27</v>
      </c>
      <c r="E41" s="4">
        <v>981</v>
      </c>
      <c r="F41" s="4">
        <v>2.9940000000000002</v>
      </c>
    </row>
    <row r="42" spans="1:6">
      <c r="A42" s="7">
        <v>41121.579988425925</v>
      </c>
      <c r="B42" s="4">
        <v>75.599999999999994</v>
      </c>
      <c r="C42" s="4">
        <v>5.0039999999999996</v>
      </c>
      <c r="D42" s="4">
        <v>9.34</v>
      </c>
      <c r="E42" s="4">
        <v>980.2</v>
      </c>
      <c r="F42" s="4">
        <v>3.02</v>
      </c>
    </row>
    <row r="43" spans="1:6">
      <c r="A43" s="7">
        <v>41121.580034722225</v>
      </c>
      <c r="B43" s="4">
        <v>75.56</v>
      </c>
      <c r="C43" s="4">
        <v>5.0839999999999996</v>
      </c>
      <c r="D43" s="4">
        <v>9.35</v>
      </c>
      <c r="E43" s="4">
        <v>980.4</v>
      </c>
      <c r="F43" s="4">
        <v>2.9940000000000002</v>
      </c>
    </row>
    <row r="44" spans="1:6">
      <c r="A44" s="7">
        <v>41121.580069444448</v>
      </c>
      <c r="B44" s="4">
        <v>75.55</v>
      </c>
      <c r="C44" s="4">
        <v>5.1959999999999997</v>
      </c>
      <c r="D44" s="4">
        <v>9.3000000000000007</v>
      </c>
      <c r="E44" s="4">
        <v>980.5</v>
      </c>
      <c r="F44" s="4">
        <v>2.968</v>
      </c>
    </row>
    <row r="45" spans="1:6">
      <c r="A45" s="7">
        <v>41121.58011574074</v>
      </c>
      <c r="B45" s="4">
        <v>75.53</v>
      </c>
      <c r="C45" s="4">
        <v>5.2060000000000004</v>
      </c>
      <c r="D45" s="4">
        <v>9.24</v>
      </c>
      <c r="E45" s="4">
        <v>980.4</v>
      </c>
      <c r="F45" s="4">
        <v>2.9940000000000002</v>
      </c>
    </row>
    <row r="46" spans="1:6">
      <c r="A46" s="7">
        <v>41121.58016203704</v>
      </c>
      <c r="B46" s="4">
        <v>75.55</v>
      </c>
      <c r="C46" s="4">
        <v>5.2149999999999999</v>
      </c>
      <c r="D46" s="4">
        <v>9.1999999999999993</v>
      </c>
      <c r="E46" s="4">
        <v>978.1</v>
      </c>
      <c r="F46" s="4">
        <v>2.9940000000000002</v>
      </c>
    </row>
    <row r="47" spans="1:6">
      <c r="A47" s="7">
        <v>41121.580208333333</v>
      </c>
      <c r="B47" s="4">
        <v>75.55</v>
      </c>
      <c r="C47" s="4">
        <v>5.2069999999999999</v>
      </c>
      <c r="D47" s="4">
        <v>9.15</v>
      </c>
      <c r="E47" s="4">
        <v>942.7</v>
      </c>
      <c r="F47" s="4">
        <v>3.02</v>
      </c>
    </row>
    <row r="48" spans="1:6">
      <c r="A48" s="7">
        <v>41121.580254629633</v>
      </c>
      <c r="B48" s="4">
        <v>75.56</v>
      </c>
      <c r="C48" s="4">
        <v>5.2149999999999999</v>
      </c>
      <c r="D48" s="4">
        <v>9.1</v>
      </c>
      <c r="E48" s="4">
        <v>981.2</v>
      </c>
      <c r="F48" s="4">
        <v>3.02</v>
      </c>
    </row>
    <row r="49" spans="1:6">
      <c r="A49" s="7">
        <v>41121.580300925925</v>
      </c>
      <c r="B49" s="4">
        <v>75.56</v>
      </c>
      <c r="C49" s="4">
        <v>5.2380000000000004</v>
      </c>
      <c r="D49" s="4">
        <v>9.0299999999999994</v>
      </c>
      <c r="E49" s="4">
        <v>979.8</v>
      </c>
      <c r="F49" s="4">
        <v>2.9940000000000002</v>
      </c>
    </row>
    <row r="50" spans="1:6">
      <c r="A50" s="7">
        <v>41121.580347222225</v>
      </c>
      <c r="B50" s="4">
        <v>75.569999999999993</v>
      </c>
      <c r="C50" s="4">
        <v>5.2279999999999998</v>
      </c>
      <c r="D50" s="4">
        <v>8.99</v>
      </c>
      <c r="E50" s="4">
        <v>979.7</v>
      </c>
      <c r="F50" s="4">
        <v>2.9940000000000002</v>
      </c>
    </row>
    <row r="51" spans="1:6">
      <c r="A51" s="7">
        <v>41121.580381944441</v>
      </c>
      <c r="B51" s="4">
        <v>75.61</v>
      </c>
      <c r="C51" s="4">
        <v>4.7149999999999999</v>
      </c>
      <c r="D51" s="4">
        <v>9.16</v>
      </c>
      <c r="E51" s="4">
        <v>979.9</v>
      </c>
      <c r="F51" s="4">
        <v>2.9940000000000002</v>
      </c>
    </row>
    <row r="52" spans="1:6">
      <c r="A52" s="7">
        <v>41121.580428240741</v>
      </c>
      <c r="B52" s="4">
        <v>75.98</v>
      </c>
      <c r="C52" s="4">
        <v>2.472</v>
      </c>
      <c r="D52" s="4">
        <v>9.42</v>
      </c>
      <c r="E52" s="4">
        <v>980.4</v>
      </c>
      <c r="F52" s="4">
        <v>2.9940000000000002</v>
      </c>
    </row>
    <row r="53" spans="1:6">
      <c r="A53" s="7">
        <v>41121.580474537041</v>
      </c>
      <c r="B53" s="4">
        <v>79.2</v>
      </c>
      <c r="C53" s="4">
        <v>1.1599999999999999</v>
      </c>
      <c r="D53" s="4">
        <v>9.64</v>
      </c>
      <c r="E53" s="4">
        <v>999.1</v>
      </c>
      <c r="F53" s="4">
        <v>2.9940000000000002</v>
      </c>
    </row>
    <row r="54" spans="1:6">
      <c r="A54" s="7">
        <v>41121.580520833333</v>
      </c>
      <c r="B54" s="4">
        <v>84.15</v>
      </c>
      <c r="C54" s="4">
        <v>0.59099999999999997</v>
      </c>
      <c r="D54" s="4">
        <v>9.67</v>
      </c>
      <c r="E54" s="4">
        <v>988.1</v>
      </c>
      <c r="F54" s="4">
        <v>2.9940000000000002</v>
      </c>
    </row>
    <row r="55" spans="1:6">
      <c r="A55" s="15">
        <v>41121.580567129633</v>
      </c>
      <c r="B55" s="13">
        <v>85.12</v>
      </c>
      <c r="C55" s="13">
        <v>0.15</v>
      </c>
      <c r="D55" s="13">
        <v>9.6199999999999992</v>
      </c>
      <c r="E55" s="13">
        <v>1.63</v>
      </c>
      <c r="F55" s="13">
        <v>2.9940000000000002</v>
      </c>
    </row>
    <row r="56" spans="1:6">
      <c r="A56" s="7">
        <v>41121.580613425926</v>
      </c>
      <c r="B56" s="4">
        <v>85.99</v>
      </c>
      <c r="C56" s="4">
        <v>0.63400000000000001</v>
      </c>
      <c r="D56" s="4">
        <v>9.6</v>
      </c>
      <c r="E56" s="4">
        <v>994.4</v>
      </c>
      <c r="F56" s="4">
        <v>2.9940000000000002</v>
      </c>
    </row>
    <row r="57" spans="1:6">
      <c r="A57" s="7">
        <v>41121.580659722225</v>
      </c>
      <c r="B57" s="4">
        <v>86.75</v>
      </c>
      <c r="C57" s="4">
        <v>0.83699999999999997</v>
      </c>
      <c r="D57" s="4">
        <v>9.5</v>
      </c>
      <c r="E57" s="4">
        <v>986.8</v>
      </c>
      <c r="F57" s="4">
        <v>2.9940000000000002</v>
      </c>
    </row>
    <row r="58" spans="1:6">
      <c r="A58" s="7">
        <v>41121.580706018518</v>
      </c>
      <c r="B58" s="4">
        <v>86.45</v>
      </c>
      <c r="C58" s="4">
        <v>0.876</v>
      </c>
      <c r="D58" s="4">
        <v>9.39</v>
      </c>
      <c r="E58" s="4">
        <v>986.9</v>
      </c>
      <c r="F58" s="4">
        <v>2.9940000000000002</v>
      </c>
    </row>
    <row r="59" spans="1:6">
      <c r="A59" s="7">
        <v>41121.580740740741</v>
      </c>
      <c r="B59" s="4">
        <v>86.24</v>
      </c>
      <c r="C59" s="4">
        <v>0.96799999999999997</v>
      </c>
      <c r="D59" s="4">
        <v>9.3000000000000007</v>
      </c>
      <c r="E59" s="4">
        <v>978.1</v>
      </c>
      <c r="F59" s="4">
        <v>3.02</v>
      </c>
    </row>
    <row r="60" spans="1:6">
      <c r="A60" s="7">
        <v>41121.580787037034</v>
      </c>
      <c r="B60" s="4">
        <v>85.52</v>
      </c>
      <c r="C60" s="4">
        <v>1.0349999999999999</v>
      </c>
      <c r="D60" s="4">
        <v>9.2100000000000009</v>
      </c>
      <c r="E60" s="4">
        <v>974.4</v>
      </c>
      <c r="F60" s="4">
        <v>2.9940000000000002</v>
      </c>
    </row>
    <row r="61" spans="1:6">
      <c r="A61" s="7">
        <v>41121.580833333333</v>
      </c>
      <c r="B61" s="4">
        <v>84.76</v>
      </c>
      <c r="C61" s="4">
        <v>0.99399999999999999</v>
      </c>
      <c r="D61" s="4">
        <v>9.09</v>
      </c>
      <c r="E61" s="4">
        <v>976.3</v>
      </c>
      <c r="F61" s="4">
        <v>2.9940000000000002</v>
      </c>
    </row>
    <row r="62" spans="1:6">
      <c r="A62" s="15">
        <v>41121.580879629626</v>
      </c>
      <c r="B62" s="13">
        <v>83.65</v>
      </c>
      <c r="C62" s="13">
        <v>0.748</v>
      </c>
      <c r="D62" s="13">
        <v>9</v>
      </c>
      <c r="E62" s="13">
        <v>6.2160000000000002</v>
      </c>
      <c r="F62" s="13">
        <v>2.9940000000000002</v>
      </c>
    </row>
  </sheetData>
  <pageMargins left="0.7" right="0.7" top="0.75" bottom="0.75" header="0.3" footer="0.3"/>
  <drawing r:id="rId1"/>
</worksheet>
</file>

<file path=xl/worksheets/sheet67.xml><?xml version="1.0" encoding="utf-8"?>
<worksheet xmlns="http://schemas.openxmlformats.org/spreadsheetml/2006/main" xmlns:r="http://schemas.openxmlformats.org/officeDocument/2006/relationships">
  <dimension ref="A1:K58"/>
  <sheetViews>
    <sheetView zoomScale="80" zoomScaleNormal="80" workbookViewId="0">
      <selection activeCell="G11" sqref="G11"/>
    </sheetView>
  </sheetViews>
  <sheetFormatPr defaultRowHeight="15"/>
  <cols>
    <col min="1" max="6" width="19.28515625" style="4" customWidth="1"/>
    <col min="7" max="7" width="19" style="4" customWidth="1"/>
    <col min="8" max="8" width="13.5703125" style="4" customWidth="1"/>
    <col min="9" max="9" width="12.85546875" style="4" customWidth="1"/>
    <col min="10" max="10" width="17.28515625" style="4" customWidth="1"/>
    <col min="11" max="16384" width="9.140625" style="4"/>
  </cols>
  <sheetData>
    <row r="1" spans="1:11" ht="39.75" customHeight="1">
      <c r="A1" s="4" t="s">
        <v>101</v>
      </c>
      <c r="B1" s="4" t="s">
        <v>217</v>
      </c>
      <c r="C1" s="9" t="s">
        <v>237</v>
      </c>
      <c r="D1" s="9" t="s">
        <v>236</v>
      </c>
      <c r="E1" s="9" t="s">
        <v>228</v>
      </c>
      <c r="F1" s="9" t="s">
        <v>229</v>
      </c>
      <c r="G1" s="9" t="s">
        <v>230</v>
      </c>
      <c r="H1" s="9" t="s">
        <v>242</v>
      </c>
      <c r="I1" s="9" t="s">
        <v>243</v>
      </c>
      <c r="J1" s="9" t="s">
        <v>231</v>
      </c>
      <c r="K1" s="9" t="s">
        <v>232</v>
      </c>
    </row>
    <row r="2" spans="1:11">
      <c r="A2" s="4" t="s">
        <v>103</v>
      </c>
      <c r="B2" s="7">
        <v>41121.546342592592</v>
      </c>
      <c r="C2" s="5">
        <v>41121</v>
      </c>
      <c r="D2" s="6">
        <v>0.54634259259259255</v>
      </c>
      <c r="E2" s="4">
        <f>MAX(B8:B58)-MIN(B8:B58)</f>
        <v>8.9299999999999926</v>
      </c>
      <c r="F2" s="4">
        <f>MAX(C8:C58)-MIN(C8:C58)</f>
        <v>7.391</v>
      </c>
      <c r="G2" s="4">
        <f>MAX(E8:E58)-MIN(E8:E58)</f>
        <v>113.20000000000005</v>
      </c>
      <c r="H2" s="4">
        <f>MAX(B8:B58)</f>
        <v>83.69</v>
      </c>
      <c r="I2" s="4">
        <f>MIN(B8:B58)</f>
        <v>74.760000000000005</v>
      </c>
      <c r="J2" s="13"/>
      <c r="K2" s="4" t="s">
        <v>326</v>
      </c>
    </row>
    <row r="3" spans="1:11">
      <c r="A3" s="4" t="s">
        <v>146</v>
      </c>
      <c r="B3" s="7">
        <v>41121.546342592592</v>
      </c>
    </row>
    <row r="4" spans="1:11">
      <c r="A4" s="4" t="s">
        <v>104</v>
      </c>
      <c r="B4" s="7">
        <v>41121.546342592592</v>
      </c>
    </row>
    <row r="7" spans="1:11">
      <c r="A7" s="4" t="s">
        <v>145</v>
      </c>
      <c r="B7" s="4" t="s">
        <v>144</v>
      </c>
      <c r="C7" s="4" t="s">
        <v>143</v>
      </c>
      <c r="D7" s="4" t="s">
        <v>124</v>
      </c>
      <c r="E7" s="4" t="s">
        <v>142</v>
      </c>
      <c r="F7" s="4" t="s">
        <v>141</v>
      </c>
      <c r="G7" s="4" t="s">
        <v>232</v>
      </c>
    </row>
    <row r="8" spans="1:11">
      <c r="A8" s="7">
        <v>41121.547233796293</v>
      </c>
      <c r="B8" s="4">
        <v>83.67</v>
      </c>
      <c r="C8" s="4">
        <v>0.33700000000000002</v>
      </c>
      <c r="D8" s="4">
        <v>8.64</v>
      </c>
      <c r="E8" s="4">
        <v>935.1</v>
      </c>
      <c r="F8" s="4">
        <v>2.968</v>
      </c>
      <c r="G8" s="4" t="s">
        <v>328</v>
      </c>
    </row>
    <row r="9" spans="1:11">
      <c r="A9" s="7">
        <v>41121.547280092593</v>
      </c>
      <c r="B9" s="4">
        <v>83.69</v>
      </c>
      <c r="C9" s="4">
        <v>0.36599999999999999</v>
      </c>
      <c r="D9" s="4">
        <v>8.64</v>
      </c>
      <c r="E9" s="4">
        <v>931.2</v>
      </c>
      <c r="F9" s="4">
        <v>2.968</v>
      </c>
      <c r="G9" s="4" t="s">
        <v>327</v>
      </c>
    </row>
    <row r="10" spans="1:11">
      <c r="A10" s="7">
        <v>41121.547326388885</v>
      </c>
      <c r="B10" s="4">
        <v>82.03</v>
      </c>
      <c r="C10" s="4">
        <v>2.7709999999999999</v>
      </c>
      <c r="D10" s="4">
        <v>8.51</v>
      </c>
      <c r="E10" s="4">
        <v>897.8</v>
      </c>
      <c r="F10" s="4">
        <v>2.9409999999999998</v>
      </c>
      <c r="G10" s="4" t="s">
        <v>375</v>
      </c>
    </row>
    <row r="11" spans="1:11">
      <c r="A11" s="7">
        <v>41121.547372685185</v>
      </c>
      <c r="B11" s="4">
        <v>77.95</v>
      </c>
      <c r="C11" s="4">
        <v>4.9290000000000003</v>
      </c>
      <c r="D11" s="4">
        <v>8.2899999999999991</v>
      </c>
      <c r="E11" s="4">
        <v>919</v>
      </c>
      <c r="F11" s="4">
        <v>2.968</v>
      </c>
    </row>
    <row r="12" spans="1:11">
      <c r="A12" s="7">
        <v>41121.547418981485</v>
      </c>
      <c r="B12" s="4">
        <v>77.28</v>
      </c>
      <c r="C12" s="4">
        <v>4.8970000000000002</v>
      </c>
      <c r="D12" s="4">
        <v>8.2100000000000009</v>
      </c>
      <c r="E12" s="4">
        <v>924.9</v>
      </c>
      <c r="F12" s="4">
        <v>2.968</v>
      </c>
    </row>
    <row r="13" spans="1:11">
      <c r="A13" s="7">
        <v>41121.547465277778</v>
      </c>
      <c r="B13" s="4">
        <v>76.88</v>
      </c>
      <c r="C13" s="4">
        <v>5.6470000000000002</v>
      </c>
      <c r="D13" s="4">
        <v>8.17</v>
      </c>
      <c r="E13" s="4">
        <v>927.8</v>
      </c>
      <c r="F13" s="4">
        <v>2.968</v>
      </c>
    </row>
    <row r="14" spans="1:11">
      <c r="A14" s="7">
        <v>41121.547511574077</v>
      </c>
      <c r="B14" s="4">
        <v>76.77</v>
      </c>
      <c r="C14" s="4">
        <v>6.2089999999999996</v>
      </c>
      <c r="D14" s="4">
        <v>8.16</v>
      </c>
      <c r="E14" s="4">
        <v>929.1</v>
      </c>
      <c r="F14" s="4">
        <v>2.968</v>
      </c>
    </row>
    <row r="15" spans="1:11">
      <c r="A15" s="7">
        <v>41121.54755787037</v>
      </c>
      <c r="B15" s="4">
        <v>76.260000000000005</v>
      </c>
      <c r="C15" s="4">
        <v>7.4749999999999996</v>
      </c>
      <c r="D15" s="4">
        <v>7.97</v>
      </c>
      <c r="E15" s="4">
        <v>940.9</v>
      </c>
      <c r="F15" s="4">
        <v>2.968</v>
      </c>
    </row>
    <row r="16" spans="1:11">
      <c r="A16" s="7">
        <v>41121.547592592593</v>
      </c>
      <c r="B16" s="4">
        <v>75.75</v>
      </c>
      <c r="C16" s="4">
        <v>7.516</v>
      </c>
      <c r="D16" s="4">
        <v>7.57</v>
      </c>
      <c r="E16" s="4">
        <v>963.2</v>
      </c>
      <c r="F16" s="4">
        <v>2.968</v>
      </c>
    </row>
    <row r="17" spans="1:6">
      <c r="A17" s="7">
        <v>41121.547638888886</v>
      </c>
      <c r="B17" s="4">
        <v>75.290000000000006</v>
      </c>
      <c r="C17" s="4">
        <v>7.4580000000000002</v>
      </c>
      <c r="D17" s="4">
        <v>7.45</v>
      </c>
      <c r="E17" s="4">
        <v>1000</v>
      </c>
      <c r="F17" s="4">
        <v>2.968</v>
      </c>
    </row>
    <row r="18" spans="1:6">
      <c r="A18" s="7">
        <v>41121.547685185185</v>
      </c>
      <c r="B18" s="4">
        <v>75.319999999999993</v>
      </c>
      <c r="C18" s="4">
        <v>7.4649999999999999</v>
      </c>
      <c r="D18" s="4">
        <v>7.52</v>
      </c>
      <c r="E18" s="4">
        <v>953.2</v>
      </c>
      <c r="F18" s="4">
        <v>2.9409999999999998</v>
      </c>
    </row>
    <row r="19" spans="1:6">
      <c r="A19" s="7">
        <v>41121.547731481478</v>
      </c>
      <c r="B19" s="4">
        <v>75.13</v>
      </c>
      <c r="C19" s="4">
        <v>7.6050000000000004</v>
      </c>
      <c r="D19" s="4">
        <v>7.44</v>
      </c>
      <c r="E19" s="4">
        <v>968.8</v>
      </c>
      <c r="F19" s="4">
        <v>2.9409999999999998</v>
      </c>
    </row>
    <row r="20" spans="1:6">
      <c r="A20" s="7">
        <v>41121.547777777778</v>
      </c>
      <c r="B20" s="4">
        <v>75.23</v>
      </c>
      <c r="C20" s="4">
        <v>7.5759999999999996</v>
      </c>
      <c r="D20" s="4">
        <v>7.4</v>
      </c>
      <c r="E20" s="4">
        <v>962.7</v>
      </c>
      <c r="F20" s="4">
        <v>2.968</v>
      </c>
    </row>
    <row r="21" spans="1:6">
      <c r="A21" s="7">
        <v>41121.547824074078</v>
      </c>
      <c r="B21" s="4">
        <v>75.489999999999995</v>
      </c>
      <c r="C21" s="4">
        <v>7.444</v>
      </c>
      <c r="D21" s="4">
        <v>7.72</v>
      </c>
      <c r="E21" s="4">
        <v>950.1</v>
      </c>
      <c r="F21" s="4">
        <v>2.968</v>
      </c>
    </row>
    <row r="22" spans="1:6">
      <c r="A22" s="7">
        <v>41121.54787037037</v>
      </c>
      <c r="B22" s="4">
        <v>75.290000000000006</v>
      </c>
      <c r="C22" s="4">
        <v>7.476</v>
      </c>
      <c r="D22" s="4">
        <v>7.57</v>
      </c>
      <c r="E22" s="4">
        <v>968</v>
      </c>
      <c r="F22" s="4">
        <v>2.968</v>
      </c>
    </row>
    <row r="23" spans="1:6">
      <c r="A23" s="7">
        <v>41121.54791666667</v>
      </c>
      <c r="B23" s="4">
        <v>75.22</v>
      </c>
      <c r="C23" s="4">
        <v>7.5209999999999999</v>
      </c>
      <c r="D23" s="4">
        <v>7.34</v>
      </c>
      <c r="E23" s="4">
        <v>994.3</v>
      </c>
      <c r="F23" s="4">
        <v>2.9409999999999998</v>
      </c>
    </row>
    <row r="24" spans="1:6">
      <c r="A24" s="7">
        <v>41121.547951388886</v>
      </c>
      <c r="B24" s="4">
        <v>75.3</v>
      </c>
      <c r="C24" s="4">
        <v>7.48</v>
      </c>
      <c r="D24" s="4">
        <v>7.34</v>
      </c>
      <c r="E24" s="4">
        <v>963.6</v>
      </c>
      <c r="F24" s="4">
        <v>2.9409999999999998</v>
      </c>
    </row>
    <row r="25" spans="1:6">
      <c r="A25" s="7">
        <v>41121.547997685186</v>
      </c>
      <c r="B25" s="4">
        <v>75.67</v>
      </c>
      <c r="C25" s="4">
        <v>7.4870000000000001</v>
      </c>
      <c r="D25" s="4">
        <v>7.71</v>
      </c>
      <c r="E25" s="4">
        <v>948</v>
      </c>
      <c r="F25" s="4">
        <v>2.968</v>
      </c>
    </row>
    <row r="26" spans="1:6">
      <c r="A26" s="7">
        <v>41121.548043981478</v>
      </c>
      <c r="B26" s="4">
        <v>75.8</v>
      </c>
      <c r="C26" s="4">
        <v>6.9930000000000003</v>
      </c>
      <c r="D26" s="4">
        <v>7.89</v>
      </c>
      <c r="E26" s="4">
        <v>951</v>
      </c>
      <c r="F26" s="4">
        <v>2.968</v>
      </c>
    </row>
    <row r="27" spans="1:6">
      <c r="A27" s="7">
        <v>41121.548090277778</v>
      </c>
      <c r="B27" s="4">
        <v>75.23</v>
      </c>
      <c r="C27" s="4">
        <v>7.4139999999999997</v>
      </c>
      <c r="D27" s="4">
        <v>7.6</v>
      </c>
      <c r="E27" s="4">
        <v>972.9</v>
      </c>
      <c r="F27" s="4">
        <v>2.968</v>
      </c>
    </row>
    <row r="28" spans="1:6">
      <c r="A28" s="7">
        <v>41121.548136574071</v>
      </c>
      <c r="B28" s="4">
        <v>75.5</v>
      </c>
      <c r="C28" s="4">
        <v>7.399</v>
      </c>
      <c r="D28" s="4">
        <v>7.61</v>
      </c>
      <c r="E28" s="4">
        <v>952.5</v>
      </c>
      <c r="F28" s="4">
        <v>2.968</v>
      </c>
    </row>
    <row r="29" spans="1:6">
      <c r="A29" s="7">
        <v>41121.548182870371</v>
      </c>
      <c r="B29" s="4">
        <v>75.52</v>
      </c>
      <c r="C29" s="4">
        <v>7.3659999999999997</v>
      </c>
      <c r="D29" s="4">
        <v>7.65</v>
      </c>
      <c r="E29" s="4">
        <v>952.5</v>
      </c>
      <c r="F29" s="4">
        <v>2.968</v>
      </c>
    </row>
    <row r="30" spans="1:6">
      <c r="A30" s="7">
        <v>41121.548229166663</v>
      </c>
      <c r="B30" s="4">
        <v>75.56</v>
      </c>
      <c r="C30" s="4">
        <v>7.4130000000000003</v>
      </c>
      <c r="D30" s="4">
        <v>7.69</v>
      </c>
      <c r="E30" s="4">
        <v>954.9</v>
      </c>
      <c r="F30" s="4">
        <v>2.968</v>
      </c>
    </row>
    <row r="31" spans="1:6">
      <c r="A31" s="7">
        <v>41121.548275462963</v>
      </c>
      <c r="B31" s="4">
        <v>75.58</v>
      </c>
      <c r="C31" s="4">
        <v>7.0259999999999998</v>
      </c>
      <c r="D31" s="4">
        <v>7.77</v>
      </c>
      <c r="E31" s="4">
        <v>951.6</v>
      </c>
      <c r="F31" s="4">
        <v>2.968</v>
      </c>
    </row>
    <row r="32" spans="1:6">
      <c r="A32" s="7">
        <v>41121.548310185186</v>
      </c>
      <c r="B32" s="4">
        <v>75.790000000000006</v>
      </c>
      <c r="C32" s="4">
        <v>7.1859999999999999</v>
      </c>
      <c r="D32" s="4">
        <v>7.9</v>
      </c>
      <c r="E32" s="4">
        <v>943.8</v>
      </c>
      <c r="F32" s="4">
        <v>2.968</v>
      </c>
    </row>
    <row r="33" spans="1:6">
      <c r="A33" s="7">
        <v>41121.548356481479</v>
      </c>
      <c r="B33" s="4">
        <v>76</v>
      </c>
      <c r="C33" s="4">
        <v>7.6630000000000003</v>
      </c>
      <c r="D33" s="4">
        <v>7.88</v>
      </c>
      <c r="E33" s="4">
        <v>946</v>
      </c>
      <c r="F33" s="4">
        <v>2.968</v>
      </c>
    </row>
    <row r="34" spans="1:6">
      <c r="A34" s="7">
        <v>41121.548402777778</v>
      </c>
      <c r="B34" s="4">
        <v>75.92</v>
      </c>
      <c r="C34" s="4">
        <v>7.6050000000000004</v>
      </c>
      <c r="D34" s="4">
        <v>7.84</v>
      </c>
      <c r="E34" s="4">
        <v>964.5</v>
      </c>
      <c r="F34" s="4">
        <v>2.968</v>
      </c>
    </row>
    <row r="35" spans="1:6">
      <c r="A35" s="7">
        <v>41121.548449074071</v>
      </c>
      <c r="B35" s="4">
        <v>75.010000000000005</v>
      </c>
      <c r="C35" s="4">
        <v>7.6459999999999999</v>
      </c>
      <c r="D35" s="4">
        <v>7.6</v>
      </c>
      <c r="E35" s="4">
        <v>969.5</v>
      </c>
      <c r="F35" s="4">
        <v>2.968</v>
      </c>
    </row>
    <row r="36" spans="1:6">
      <c r="A36" s="7">
        <v>41121.548495370371</v>
      </c>
      <c r="B36" s="4">
        <v>74.959999999999994</v>
      </c>
      <c r="C36" s="4">
        <v>7.6849999999999996</v>
      </c>
      <c r="D36" s="4">
        <v>7.46</v>
      </c>
      <c r="E36" s="4">
        <v>993.3</v>
      </c>
      <c r="F36" s="4">
        <v>2.968</v>
      </c>
    </row>
    <row r="37" spans="1:6">
      <c r="A37" s="7">
        <v>41121.548541666663</v>
      </c>
      <c r="B37" s="4">
        <v>74.77</v>
      </c>
      <c r="C37" s="4">
        <v>7.6749999999999998</v>
      </c>
      <c r="D37" s="4">
        <v>7.36</v>
      </c>
      <c r="E37" s="4">
        <v>1008</v>
      </c>
      <c r="F37" s="4">
        <v>2.968</v>
      </c>
    </row>
    <row r="38" spans="1:6">
      <c r="A38" s="7">
        <v>41121.548587962963</v>
      </c>
      <c r="B38" s="4">
        <v>74.760000000000005</v>
      </c>
      <c r="C38" s="4">
        <v>7.6820000000000004</v>
      </c>
      <c r="D38" s="4">
        <v>7.25</v>
      </c>
      <c r="E38" s="4">
        <v>1011</v>
      </c>
      <c r="F38" s="4">
        <v>2.968</v>
      </c>
    </row>
    <row r="39" spans="1:6">
      <c r="A39" s="7">
        <v>41121.548634259256</v>
      </c>
      <c r="B39" s="4">
        <v>74.77</v>
      </c>
      <c r="C39" s="4">
        <v>7.6870000000000003</v>
      </c>
      <c r="D39" s="4">
        <v>7.17</v>
      </c>
      <c r="E39" s="4">
        <v>1010</v>
      </c>
      <c r="F39" s="4">
        <v>2.9940000000000002</v>
      </c>
    </row>
    <row r="40" spans="1:6">
      <c r="A40" s="7">
        <v>41121.548668981479</v>
      </c>
      <c r="B40" s="4">
        <v>74.78</v>
      </c>
      <c r="C40" s="4">
        <v>7.6749999999999998</v>
      </c>
      <c r="D40" s="4">
        <v>7.11</v>
      </c>
      <c r="E40" s="4">
        <v>1010</v>
      </c>
      <c r="F40" s="4">
        <v>2.9940000000000002</v>
      </c>
    </row>
    <row r="41" spans="1:6">
      <c r="A41" s="7">
        <v>41121.548715277779</v>
      </c>
      <c r="B41" s="4">
        <v>74.8</v>
      </c>
      <c r="C41" s="4">
        <v>7.6980000000000004</v>
      </c>
      <c r="D41" s="4">
        <v>7.07</v>
      </c>
      <c r="E41" s="4">
        <v>1008</v>
      </c>
      <c r="F41" s="4">
        <v>2.968</v>
      </c>
    </row>
    <row r="42" spans="1:6">
      <c r="A42" s="7">
        <v>41121.548761574071</v>
      </c>
      <c r="B42" s="4">
        <v>74.81</v>
      </c>
      <c r="C42" s="4">
        <v>7.6859999999999999</v>
      </c>
      <c r="D42" s="4">
        <v>7.05</v>
      </c>
      <c r="E42" s="4">
        <v>1007</v>
      </c>
      <c r="F42" s="4">
        <v>2.968</v>
      </c>
    </row>
    <row r="43" spans="1:6">
      <c r="A43" s="7">
        <v>41121.548807870371</v>
      </c>
      <c r="B43" s="4">
        <v>74.819999999999993</v>
      </c>
      <c r="C43" s="4">
        <v>7.6740000000000004</v>
      </c>
      <c r="D43" s="4">
        <v>7.02</v>
      </c>
      <c r="E43" s="4">
        <v>1007</v>
      </c>
      <c r="F43" s="4">
        <v>2.9940000000000002</v>
      </c>
    </row>
    <row r="44" spans="1:6">
      <c r="A44" s="7">
        <v>41121.548854166664</v>
      </c>
      <c r="B44" s="4">
        <v>74.83</v>
      </c>
      <c r="C44" s="4">
        <v>7.6790000000000003</v>
      </c>
      <c r="D44" s="4">
        <v>7</v>
      </c>
      <c r="E44" s="4">
        <v>1006</v>
      </c>
      <c r="F44" s="4">
        <v>2.968</v>
      </c>
    </row>
    <row r="45" spans="1:6">
      <c r="A45" s="7">
        <v>41121.548900462964</v>
      </c>
      <c r="B45" s="4">
        <v>74.83</v>
      </c>
      <c r="C45" s="4">
        <v>7.6829999999999998</v>
      </c>
      <c r="D45" s="4">
        <v>6.98</v>
      </c>
      <c r="E45" s="4">
        <v>1006</v>
      </c>
      <c r="F45" s="4">
        <v>2.968</v>
      </c>
    </row>
    <row r="46" spans="1:6">
      <c r="A46" s="7">
        <v>41121.548946759256</v>
      </c>
      <c r="B46" s="4">
        <v>74.849999999999994</v>
      </c>
      <c r="C46" s="4">
        <v>7.6870000000000003</v>
      </c>
      <c r="D46" s="4">
        <v>6.96</v>
      </c>
      <c r="E46" s="4">
        <v>1005</v>
      </c>
      <c r="F46" s="4">
        <v>2.968</v>
      </c>
    </row>
    <row r="47" spans="1:6">
      <c r="A47" s="7">
        <v>41121.548981481479</v>
      </c>
      <c r="B47" s="4">
        <v>74.849999999999994</v>
      </c>
      <c r="C47" s="4">
        <v>7.6909999999999998</v>
      </c>
      <c r="D47" s="4">
        <v>6.95</v>
      </c>
      <c r="E47" s="4">
        <v>1005</v>
      </c>
      <c r="F47" s="4">
        <v>2.968</v>
      </c>
    </row>
    <row r="48" spans="1:6">
      <c r="A48" s="7">
        <v>41121.549027777779</v>
      </c>
      <c r="B48" s="4">
        <v>74.86</v>
      </c>
      <c r="C48" s="4">
        <v>7.694</v>
      </c>
      <c r="D48" s="4">
        <v>6.93</v>
      </c>
      <c r="E48" s="4">
        <v>1005</v>
      </c>
      <c r="F48" s="4">
        <v>2.968</v>
      </c>
    </row>
    <row r="49" spans="1:6">
      <c r="A49" s="7">
        <v>41121.549074074072</v>
      </c>
      <c r="B49" s="4">
        <v>74.87</v>
      </c>
      <c r="C49" s="4">
        <v>7.6989999999999998</v>
      </c>
      <c r="D49" s="4">
        <v>6.92</v>
      </c>
      <c r="E49" s="4">
        <v>1003</v>
      </c>
      <c r="F49" s="4">
        <v>2.968</v>
      </c>
    </row>
    <row r="50" spans="1:6">
      <c r="A50" s="18">
        <v>41121.549120370371</v>
      </c>
      <c r="B50" s="19">
        <v>74.900000000000006</v>
      </c>
      <c r="C50" s="19">
        <v>4.6029999999999998</v>
      </c>
      <c r="D50" s="19">
        <v>7.33</v>
      </c>
      <c r="E50" s="19">
        <v>952.3</v>
      </c>
      <c r="F50" s="19">
        <v>2.9409999999999998</v>
      </c>
    </row>
    <row r="51" spans="1:6">
      <c r="A51" s="18">
        <v>41121.549166666664</v>
      </c>
      <c r="B51" s="19">
        <v>74.989999999999995</v>
      </c>
      <c r="C51" s="19">
        <v>2.657</v>
      </c>
      <c r="D51" s="19">
        <v>7.89</v>
      </c>
      <c r="E51" s="19">
        <v>976.3</v>
      </c>
      <c r="F51" s="19">
        <v>2.968</v>
      </c>
    </row>
    <row r="52" spans="1:6">
      <c r="A52" s="7">
        <v>41121.549212962964</v>
      </c>
      <c r="B52" s="4">
        <v>77.209999999999994</v>
      </c>
      <c r="C52" s="4">
        <v>4.12</v>
      </c>
      <c r="D52" s="4">
        <v>8.16</v>
      </c>
      <c r="E52" s="4">
        <v>928</v>
      </c>
      <c r="F52" s="4">
        <v>2.968</v>
      </c>
    </row>
    <row r="53" spans="1:6">
      <c r="A53" s="7">
        <v>41121.549259259256</v>
      </c>
      <c r="B53" s="4">
        <v>77.22</v>
      </c>
      <c r="C53" s="4">
        <v>4.1429999999999998</v>
      </c>
      <c r="D53" s="4">
        <v>8.2100000000000009</v>
      </c>
      <c r="E53" s="4">
        <v>927.9</v>
      </c>
      <c r="F53" s="4">
        <v>2.968</v>
      </c>
    </row>
    <row r="54" spans="1:6">
      <c r="A54" s="7">
        <v>41121.549305555556</v>
      </c>
      <c r="B54" s="4">
        <v>77.489999999999995</v>
      </c>
      <c r="C54" s="4">
        <v>2.649</v>
      </c>
      <c r="D54" s="4">
        <v>8.2899999999999991</v>
      </c>
      <c r="E54" s="4">
        <v>929.8</v>
      </c>
      <c r="F54" s="4">
        <v>2.968</v>
      </c>
    </row>
    <row r="55" spans="1:6">
      <c r="A55" s="7">
        <v>41121.549340277779</v>
      </c>
      <c r="B55" s="4">
        <v>78.03</v>
      </c>
      <c r="C55" s="4">
        <v>1.171</v>
      </c>
      <c r="D55" s="4">
        <v>8.3699999999999992</v>
      </c>
      <c r="E55" s="4">
        <v>936.1</v>
      </c>
      <c r="F55" s="4">
        <v>2.968</v>
      </c>
    </row>
    <row r="56" spans="1:6">
      <c r="A56" s="7">
        <v>41121.549386574072</v>
      </c>
      <c r="B56" s="4">
        <v>81.16</v>
      </c>
      <c r="C56" s="4">
        <v>0.308</v>
      </c>
      <c r="D56" s="4">
        <v>8.4700000000000006</v>
      </c>
      <c r="E56" s="4">
        <v>936</v>
      </c>
      <c r="F56" s="4">
        <v>2.968</v>
      </c>
    </row>
    <row r="57" spans="1:6">
      <c r="A57" s="7">
        <v>41121.549432870372</v>
      </c>
      <c r="B57" s="4">
        <v>82.07</v>
      </c>
      <c r="C57" s="4">
        <v>0.45300000000000001</v>
      </c>
      <c r="D57" s="4">
        <v>8.5500000000000007</v>
      </c>
      <c r="E57" s="4">
        <v>928.8</v>
      </c>
      <c r="F57" s="4">
        <v>2.968</v>
      </c>
    </row>
    <row r="58" spans="1:6">
      <c r="A58" s="7">
        <v>41121.549479166664</v>
      </c>
      <c r="B58" s="4">
        <v>82.76</v>
      </c>
      <c r="C58" s="4">
        <v>0.45300000000000001</v>
      </c>
      <c r="D58" s="4">
        <v>8.61</v>
      </c>
      <c r="E58" s="4">
        <v>930.5</v>
      </c>
      <c r="F58" s="4">
        <v>2.968</v>
      </c>
    </row>
  </sheetData>
  <pageMargins left="0.7" right="0.7" top="0.75" bottom="0.75" header="0.3" footer="0.3"/>
  <drawing r:id="rId1"/>
</worksheet>
</file>

<file path=xl/worksheets/sheet68.xml><?xml version="1.0" encoding="utf-8"?>
<worksheet xmlns="http://schemas.openxmlformats.org/spreadsheetml/2006/main" xmlns:r="http://schemas.openxmlformats.org/officeDocument/2006/relationships">
  <dimension ref="A1:K76"/>
  <sheetViews>
    <sheetView zoomScale="60" zoomScaleNormal="60" workbookViewId="0">
      <selection activeCell="C1" sqref="C1:K2"/>
    </sheetView>
  </sheetViews>
  <sheetFormatPr defaultRowHeight="15"/>
  <cols>
    <col min="1" max="4" width="17.42578125" style="4" customWidth="1"/>
    <col min="5" max="5" width="14.28515625" style="4" customWidth="1"/>
    <col min="6" max="6" width="16.28515625" style="4" customWidth="1"/>
    <col min="7" max="7" width="18.140625" style="4" customWidth="1"/>
    <col min="8" max="8" width="12.42578125" style="4" customWidth="1"/>
    <col min="9" max="9" width="11.85546875" style="4" customWidth="1"/>
    <col min="10" max="10" width="17.140625" style="4" customWidth="1"/>
    <col min="11" max="16384" width="9.140625" style="4"/>
  </cols>
  <sheetData>
    <row r="1" spans="1:11" ht="39" customHeight="1">
      <c r="A1" s="4" t="s">
        <v>101</v>
      </c>
      <c r="B1" s="4" t="s">
        <v>218</v>
      </c>
      <c r="C1" s="9" t="s">
        <v>237</v>
      </c>
      <c r="D1" s="9" t="s">
        <v>236</v>
      </c>
      <c r="E1" s="9" t="s">
        <v>228</v>
      </c>
      <c r="F1" s="9" t="s">
        <v>229</v>
      </c>
      <c r="G1" s="9" t="s">
        <v>230</v>
      </c>
      <c r="H1" s="9" t="s">
        <v>242</v>
      </c>
      <c r="I1" s="9" t="s">
        <v>243</v>
      </c>
      <c r="J1" s="9" t="s">
        <v>231</v>
      </c>
      <c r="K1" s="9" t="s">
        <v>232</v>
      </c>
    </row>
    <row r="2" spans="1:11">
      <c r="A2" s="4" t="s">
        <v>103</v>
      </c>
      <c r="B2" s="7">
        <v>41121.539907407408</v>
      </c>
      <c r="C2" s="5">
        <v>41121</v>
      </c>
      <c r="D2" s="6">
        <v>0.53990740740740739</v>
      </c>
      <c r="E2" s="4">
        <f>MAX(B8:B75)-MIN(B8:B75)</f>
        <v>13.260000000000005</v>
      </c>
      <c r="F2" s="4">
        <f>MAX(C8:C75)-MIN(C8:C75)</f>
        <v>11.417</v>
      </c>
      <c r="G2" s="4">
        <f>MAX(E8:E75)-MIN(E8:E75)</f>
        <v>227.5</v>
      </c>
      <c r="H2" s="4">
        <f>MAX(B8:B75)</f>
        <v>83.45</v>
      </c>
      <c r="I2" s="4">
        <f>MIN(B8:B75)</f>
        <v>70.19</v>
      </c>
      <c r="J2" s="13"/>
      <c r="K2" s="4" t="s">
        <v>244</v>
      </c>
    </row>
    <row r="3" spans="1:11">
      <c r="A3" s="4" t="s">
        <v>146</v>
      </c>
      <c r="B3" s="7">
        <v>41121.539907407408</v>
      </c>
    </row>
    <row r="4" spans="1:11">
      <c r="A4" s="4" t="s">
        <v>104</v>
      </c>
      <c r="B4" s="7">
        <v>41121.539907407408</v>
      </c>
    </row>
    <row r="7" spans="1:11">
      <c r="A7" s="4" t="s">
        <v>145</v>
      </c>
      <c r="B7" s="4" t="s">
        <v>144</v>
      </c>
      <c r="C7" s="4" t="s">
        <v>143</v>
      </c>
      <c r="D7" s="4" t="s">
        <v>124</v>
      </c>
      <c r="E7" s="4" t="s">
        <v>142</v>
      </c>
      <c r="F7" s="4" t="s">
        <v>141</v>
      </c>
    </row>
    <row r="8" spans="1:11">
      <c r="A8" s="7">
        <v>41121.541631944441</v>
      </c>
      <c r="B8" s="4">
        <v>83.42</v>
      </c>
      <c r="C8" s="4">
        <v>0.23899999999999999</v>
      </c>
      <c r="D8" s="4">
        <v>8.7200000000000006</v>
      </c>
      <c r="E8" s="4">
        <v>927.2</v>
      </c>
      <c r="F8" s="4">
        <v>2.968</v>
      </c>
    </row>
    <row r="9" spans="1:11">
      <c r="A9" s="7">
        <v>41121.541678240741</v>
      </c>
      <c r="B9" s="4">
        <v>83.45</v>
      </c>
      <c r="C9" s="4">
        <v>0.40899999999999997</v>
      </c>
      <c r="D9" s="4">
        <v>8.69</v>
      </c>
      <c r="E9" s="4">
        <v>927.8</v>
      </c>
      <c r="F9" s="4">
        <v>2.8889999999999998</v>
      </c>
    </row>
    <row r="10" spans="1:11">
      <c r="A10" s="7">
        <v>41121.541712962964</v>
      </c>
      <c r="B10" s="4">
        <v>81.59</v>
      </c>
      <c r="C10" s="4">
        <v>1.9370000000000001</v>
      </c>
      <c r="D10" s="4">
        <v>8.58</v>
      </c>
      <c r="E10" s="4">
        <v>895.6</v>
      </c>
      <c r="F10" s="4">
        <v>2.968</v>
      </c>
    </row>
    <row r="11" spans="1:11">
      <c r="A11" s="7">
        <v>41121.541759259257</v>
      </c>
      <c r="B11" s="4">
        <v>77.56</v>
      </c>
      <c r="C11" s="4">
        <v>4.3680000000000003</v>
      </c>
      <c r="D11" s="4">
        <v>8.3000000000000007</v>
      </c>
      <c r="E11" s="4">
        <v>921.1</v>
      </c>
      <c r="F11" s="4">
        <v>3.02</v>
      </c>
    </row>
    <row r="12" spans="1:11">
      <c r="A12" s="7">
        <v>41121.541805555556</v>
      </c>
      <c r="B12" s="4">
        <v>77.260000000000005</v>
      </c>
      <c r="C12" s="4">
        <v>4.4909999999999997</v>
      </c>
      <c r="D12" s="4">
        <v>8.26</v>
      </c>
      <c r="E12" s="4">
        <v>921.7</v>
      </c>
      <c r="F12" s="4">
        <v>2.9940000000000002</v>
      </c>
    </row>
    <row r="13" spans="1:11">
      <c r="A13" s="7">
        <v>41121.541851851849</v>
      </c>
      <c r="B13" s="4">
        <v>76.73</v>
      </c>
      <c r="C13" s="4">
        <v>6.1859999999999999</v>
      </c>
      <c r="D13" s="4">
        <v>8.25</v>
      </c>
      <c r="E13" s="4">
        <v>919.4</v>
      </c>
      <c r="F13" s="4">
        <v>2.9940000000000002</v>
      </c>
    </row>
    <row r="14" spans="1:11">
      <c r="A14" s="7">
        <v>41121.541898148149</v>
      </c>
      <c r="B14" s="4">
        <v>76.28</v>
      </c>
      <c r="C14" s="4">
        <v>7.7270000000000003</v>
      </c>
      <c r="D14" s="4">
        <v>8.2200000000000006</v>
      </c>
      <c r="E14" s="4">
        <v>914.3</v>
      </c>
      <c r="F14" s="4">
        <v>2.9940000000000002</v>
      </c>
    </row>
    <row r="15" spans="1:11">
      <c r="A15" s="7">
        <v>41121.541944444441</v>
      </c>
      <c r="B15" s="4">
        <v>74.84</v>
      </c>
      <c r="C15" s="4">
        <v>8.1620000000000008</v>
      </c>
      <c r="D15" s="4">
        <v>8.1</v>
      </c>
      <c r="E15" s="4">
        <v>931.1</v>
      </c>
      <c r="F15" s="4">
        <v>2.968</v>
      </c>
    </row>
    <row r="16" spans="1:11">
      <c r="A16" s="7">
        <v>41121.541990740741</v>
      </c>
      <c r="B16" s="4">
        <v>73.69</v>
      </c>
      <c r="C16" s="4">
        <v>8.8010000000000002</v>
      </c>
      <c r="D16" s="4">
        <v>7.95</v>
      </c>
      <c r="E16" s="4">
        <v>949.5</v>
      </c>
      <c r="F16" s="4">
        <v>2.968</v>
      </c>
    </row>
    <row r="17" spans="1:6">
      <c r="A17" s="7">
        <v>41121.542037037034</v>
      </c>
      <c r="B17" s="4">
        <v>73.510000000000005</v>
      </c>
      <c r="C17" s="4">
        <v>8.8130000000000006</v>
      </c>
      <c r="D17" s="4">
        <v>7.89</v>
      </c>
      <c r="E17" s="4">
        <v>952.2</v>
      </c>
      <c r="F17" s="4">
        <v>3.02</v>
      </c>
    </row>
    <row r="18" spans="1:6">
      <c r="A18" s="7">
        <v>41121.542071759257</v>
      </c>
      <c r="B18" s="4">
        <v>73.569999999999993</v>
      </c>
      <c r="C18" s="4">
        <v>8.7729999999999997</v>
      </c>
      <c r="D18" s="4">
        <v>7.71</v>
      </c>
      <c r="E18" s="4">
        <v>958.6</v>
      </c>
      <c r="F18" s="4">
        <v>3.02</v>
      </c>
    </row>
    <row r="19" spans="1:6">
      <c r="A19" s="7">
        <v>41121.542118055557</v>
      </c>
      <c r="B19" s="4">
        <v>73.63</v>
      </c>
      <c r="C19" s="4">
        <v>8.798</v>
      </c>
      <c r="D19" s="4">
        <v>7.7</v>
      </c>
      <c r="E19" s="4">
        <v>962.2</v>
      </c>
      <c r="F19" s="4">
        <v>2.9940000000000002</v>
      </c>
    </row>
    <row r="20" spans="1:6">
      <c r="A20" s="7">
        <v>41121.542164351849</v>
      </c>
      <c r="B20" s="4">
        <v>73.680000000000007</v>
      </c>
      <c r="C20" s="4">
        <v>8.4369999999999994</v>
      </c>
      <c r="D20" s="4">
        <v>7.47</v>
      </c>
      <c r="E20" s="4">
        <v>949.9</v>
      </c>
      <c r="F20" s="4">
        <v>3.02</v>
      </c>
    </row>
    <row r="21" spans="1:6">
      <c r="A21" s="7">
        <v>41121.542210648149</v>
      </c>
      <c r="B21" s="4">
        <v>73.739999999999995</v>
      </c>
      <c r="C21" s="4">
        <v>8.49</v>
      </c>
      <c r="D21" s="4">
        <v>7.32</v>
      </c>
      <c r="E21" s="4">
        <v>947.7</v>
      </c>
      <c r="F21" s="4">
        <v>3.02</v>
      </c>
    </row>
    <row r="22" spans="1:6">
      <c r="A22" s="7">
        <v>41121.542256944442</v>
      </c>
      <c r="B22" s="4">
        <v>73.790000000000006</v>
      </c>
      <c r="C22" s="4">
        <v>8.39</v>
      </c>
      <c r="D22" s="4">
        <v>7.27</v>
      </c>
      <c r="E22" s="4">
        <v>946.9</v>
      </c>
      <c r="F22" s="4">
        <v>3.02</v>
      </c>
    </row>
    <row r="23" spans="1:6">
      <c r="A23" s="7">
        <v>41121.542303240742</v>
      </c>
      <c r="B23" s="4">
        <v>73.84</v>
      </c>
      <c r="C23" s="4">
        <v>8.2370000000000001</v>
      </c>
      <c r="D23" s="4">
        <v>7.23</v>
      </c>
      <c r="E23" s="4">
        <v>945.6</v>
      </c>
      <c r="F23" s="4">
        <v>3.02</v>
      </c>
    </row>
    <row r="24" spans="1:6">
      <c r="A24" s="7">
        <v>41121.542349537034</v>
      </c>
      <c r="B24" s="4">
        <v>73.849999999999994</v>
      </c>
      <c r="C24" s="4">
        <v>7.9480000000000004</v>
      </c>
      <c r="D24" s="4">
        <v>7.16</v>
      </c>
      <c r="E24" s="4">
        <v>946.8</v>
      </c>
      <c r="F24" s="4">
        <v>2.9940000000000002</v>
      </c>
    </row>
    <row r="25" spans="1:6">
      <c r="A25" s="7">
        <v>41121.542384259257</v>
      </c>
      <c r="B25" s="4">
        <v>73.92</v>
      </c>
      <c r="C25" s="4">
        <v>7.04</v>
      </c>
      <c r="D25" s="4">
        <v>7.11</v>
      </c>
      <c r="E25" s="4">
        <v>922.5</v>
      </c>
      <c r="F25" s="4">
        <v>3.02</v>
      </c>
    </row>
    <row r="26" spans="1:6">
      <c r="A26" s="7">
        <v>41121.542430555557</v>
      </c>
      <c r="B26" s="4">
        <v>73.959999999999994</v>
      </c>
      <c r="C26" s="4">
        <v>6.6470000000000002</v>
      </c>
      <c r="D26" s="4">
        <v>7.14</v>
      </c>
      <c r="E26" s="4">
        <v>910.1</v>
      </c>
      <c r="F26" s="4">
        <v>2.9940000000000002</v>
      </c>
    </row>
    <row r="27" spans="1:6">
      <c r="A27" s="7">
        <v>41121.54247685185</v>
      </c>
      <c r="B27" s="4">
        <v>74.02</v>
      </c>
      <c r="C27" s="4">
        <v>6.649</v>
      </c>
      <c r="D27" s="4">
        <v>7.07</v>
      </c>
      <c r="E27" s="4">
        <v>908.3</v>
      </c>
      <c r="F27" s="4">
        <v>3.02</v>
      </c>
    </row>
    <row r="28" spans="1:6">
      <c r="A28" s="7">
        <v>41121.542523148149</v>
      </c>
      <c r="B28" s="4">
        <v>74.06</v>
      </c>
      <c r="C28" s="4">
        <v>6.4829999999999997</v>
      </c>
      <c r="D28" s="4">
        <v>7.03</v>
      </c>
      <c r="E28" s="4">
        <v>910.1</v>
      </c>
      <c r="F28" s="4">
        <v>2.9940000000000002</v>
      </c>
    </row>
    <row r="29" spans="1:6">
      <c r="A29" s="7">
        <v>41121.542569444442</v>
      </c>
      <c r="B29" s="4">
        <v>74.14</v>
      </c>
      <c r="C29" s="4">
        <v>5.9619999999999997</v>
      </c>
      <c r="D29" s="4">
        <v>7.04</v>
      </c>
      <c r="E29" s="4">
        <v>894.1</v>
      </c>
      <c r="F29" s="4">
        <v>3.02</v>
      </c>
    </row>
    <row r="30" spans="1:6">
      <c r="A30" s="7">
        <v>41121.542615740742</v>
      </c>
      <c r="B30" s="4">
        <v>74.209999999999994</v>
      </c>
      <c r="C30" s="4">
        <v>5.9729999999999999</v>
      </c>
      <c r="D30" s="4">
        <v>7.03</v>
      </c>
      <c r="E30" s="4">
        <v>888.4</v>
      </c>
      <c r="F30" s="4">
        <v>2.9940000000000002</v>
      </c>
    </row>
    <row r="31" spans="1:6">
      <c r="A31" s="7">
        <v>41121.542662037034</v>
      </c>
      <c r="B31" s="4">
        <v>74.28</v>
      </c>
      <c r="C31" s="4">
        <v>5.88</v>
      </c>
      <c r="D31" s="4">
        <v>7.06</v>
      </c>
      <c r="E31" s="4">
        <v>869.7</v>
      </c>
      <c r="F31" s="4">
        <v>2.9940000000000002</v>
      </c>
    </row>
    <row r="32" spans="1:6">
      <c r="A32" s="7">
        <v>41121.542708333334</v>
      </c>
      <c r="B32" s="4">
        <v>74.349999999999994</v>
      </c>
      <c r="C32" s="4">
        <v>5.8029999999999999</v>
      </c>
      <c r="D32" s="4">
        <v>7.07</v>
      </c>
      <c r="E32" s="4">
        <v>864.6</v>
      </c>
      <c r="F32" s="4">
        <v>3.02</v>
      </c>
    </row>
    <row r="33" spans="1:6">
      <c r="A33" s="7">
        <v>41121.542754629627</v>
      </c>
      <c r="B33" s="4">
        <v>74.430000000000007</v>
      </c>
      <c r="C33" s="4">
        <v>5.7720000000000002</v>
      </c>
      <c r="D33" s="4">
        <v>7.07</v>
      </c>
      <c r="E33" s="4">
        <v>863.4</v>
      </c>
      <c r="F33" s="4">
        <v>3.02</v>
      </c>
    </row>
    <row r="34" spans="1:6">
      <c r="A34" s="7">
        <v>41121.54278935185</v>
      </c>
      <c r="B34" s="4">
        <v>74.5</v>
      </c>
      <c r="C34" s="4">
        <v>5.7759999999999998</v>
      </c>
      <c r="D34" s="4">
        <v>7.07</v>
      </c>
      <c r="E34" s="4">
        <v>861.8</v>
      </c>
      <c r="F34" s="4">
        <v>2.9940000000000002</v>
      </c>
    </row>
    <row r="35" spans="1:6">
      <c r="A35" s="7">
        <v>41121.54283564815</v>
      </c>
      <c r="B35" s="4">
        <v>74.56</v>
      </c>
      <c r="C35" s="4">
        <v>5.7949999999999999</v>
      </c>
      <c r="D35" s="4">
        <v>7.04</v>
      </c>
      <c r="E35" s="4">
        <v>878.3</v>
      </c>
      <c r="F35" s="4">
        <v>2.9940000000000002</v>
      </c>
    </row>
    <row r="36" spans="1:6">
      <c r="A36" s="7">
        <v>41121.542881944442</v>
      </c>
      <c r="B36" s="4">
        <v>74.64</v>
      </c>
      <c r="C36" s="4">
        <v>6.1139999999999999</v>
      </c>
      <c r="D36" s="4">
        <v>6.98</v>
      </c>
      <c r="E36" s="4">
        <v>876.8</v>
      </c>
      <c r="F36" s="4">
        <v>2.9409999999999998</v>
      </c>
    </row>
    <row r="37" spans="1:6">
      <c r="A37" s="7">
        <v>41121.542928240742</v>
      </c>
      <c r="B37" s="4">
        <v>75.260000000000005</v>
      </c>
      <c r="C37" s="4">
        <v>7.8979999999999997</v>
      </c>
      <c r="D37" s="4">
        <v>7.74</v>
      </c>
      <c r="E37" s="4">
        <v>908.1</v>
      </c>
      <c r="F37" s="4">
        <v>2.9940000000000002</v>
      </c>
    </row>
    <row r="38" spans="1:6">
      <c r="A38" s="7">
        <v>41121.542974537035</v>
      </c>
      <c r="B38" s="4">
        <v>75.37</v>
      </c>
      <c r="C38" s="4">
        <v>7.2489999999999997</v>
      </c>
      <c r="D38" s="4">
        <v>8.31</v>
      </c>
      <c r="E38" s="4">
        <v>931.9</v>
      </c>
      <c r="F38" s="4">
        <v>2.968</v>
      </c>
    </row>
    <row r="39" spans="1:6">
      <c r="A39" s="7">
        <v>41121.543020833335</v>
      </c>
      <c r="B39" s="4">
        <v>75.33</v>
      </c>
      <c r="C39" s="4">
        <v>8.0180000000000007</v>
      </c>
      <c r="D39" s="4">
        <v>8.43</v>
      </c>
      <c r="E39" s="4">
        <v>921.4</v>
      </c>
      <c r="F39" s="4">
        <v>2.968</v>
      </c>
    </row>
    <row r="40" spans="1:6">
      <c r="A40" s="7">
        <v>41121.543067129627</v>
      </c>
      <c r="B40" s="4">
        <v>75.459999999999994</v>
      </c>
      <c r="C40" s="4">
        <v>7.7560000000000002</v>
      </c>
      <c r="D40" s="4">
        <v>8.4600000000000009</v>
      </c>
      <c r="E40" s="4">
        <v>917.8</v>
      </c>
      <c r="F40" s="4">
        <v>2.9940000000000002</v>
      </c>
    </row>
    <row r="41" spans="1:6">
      <c r="A41" s="7">
        <v>41121.543113425927</v>
      </c>
      <c r="B41" s="4">
        <v>74.709999999999994</v>
      </c>
      <c r="C41" s="4">
        <v>8.9949999999999992</v>
      </c>
      <c r="D41" s="4">
        <v>8.2200000000000006</v>
      </c>
      <c r="E41" s="4">
        <v>973.1</v>
      </c>
      <c r="F41" s="4">
        <v>2.9940000000000002</v>
      </c>
    </row>
    <row r="42" spans="1:6">
      <c r="A42" s="7">
        <v>41121.54314814815</v>
      </c>
      <c r="B42" s="4">
        <v>72.650000000000006</v>
      </c>
      <c r="C42" s="4">
        <v>7.4210000000000003</v>
      </c>
      <c r="D42" s="4">
        <v>8.01</v>
      </c>
      <c r="E42" s="4">
        <v>945.2</v>
      </c>
      <c r="F42" s="4">
        <v>2.9940000000000002</v>
      </c>
    </row>
    <row r="43" spans="1:6">
      <c r="A43" s="7">
        <v>41121.543194444443</v>
      </c>
      <c r="B43" s="4">
        <v>73.81</v>
      </c>
      <c r="C43" s="4">
        <v>8.2240000000000002</v>
      </c>
      <c r="D43" s="4">
        <v>8.24</v>
      </c>
      <c r="E43" s="4">
        <v>969.9</v>
      </c>
      <c r="F43" s="4">
        <v>2.9940000000000002</v>
      </c>
    </row>
    <row r="44" spans="1:6">
      <c r="A44" s="7">
        <v>41121.543240740742</v>
      </c>
      <c r="B44" s="4">
        <v>71.489999999999995</v>
      </c>
      <c r="C44" s="4">
        <v>10.68</v>
      </c>
      <c r="D44" s="4">
        <v>7.32</v>
      </c>
      <c r="E44" s="4">
        <v>1028</v>
      </c>
      <c r="F44" s="4">
        <v>2.9940000000000002</v>
      </c>
    </row>
    <row r="45" spans="1:6">
      <c r="A45" s="7">
        <v>41121.543287037035</v>
      </c>
      <c r="B45" s="4">
        <v>72.61</v>
      </c>
      <c r="C45" s="4">
        <v>11.656000000000001</v>
      </c>
      <c r="D45" s="4">
        <v>7.58</v>
      </c>
      <c r="E45" s="4">
        <v>1014</v>
      </c>
      <c r="F45" s="4">
        <v>2.9940000000000002</v>
      </c>
    </row>
    <row r="46" spans="1:6">
      <c r="A46" s="7">
        <v>41121.543333333335</v>
      </c>
      <c r="B46" s="4">
        <v>71.77</v>
      </c>
      <c r="C46" s="4">
        <v>11.635</v>
      </c>
      <c r="D46" s="4">
        <v>7.48</v>
      </c>
      <c r="E46" s="4">
        <v>1020</v>
      </c>
      <c r="F46" s="4">
        <v>3.02</v>
      </c>
    </row>
    <row r="47" spans="1:6">
      <c r="A47" s="7">
        <v>41121.543379629627</v>
      </c>
      <c r="B47" s="4">
        <v>71.58</v>
      </c>
      <c r="C47" s="4">
        <v>8.5289999999999999</v>
      </c>
      <c r="D47" s="4">
        <v>7.45</v>
      </c>
      <c r="E47" s="4">
        <v>991.4</v>
      </c>
      <c r="F47" s="4">
        <v>2.9940000000000002</v>
      </c>
    </row>
    <row r="48" spans="1:6">
      <c r="A48" s="7">
        <v>41121.543425925927</v>
      </c>
      <c r="B48" s="4">
        <v>71.5</v>
      </c>
      <c r="C48" s="4">
        <v>11.472</v>
      </c>
      <c r="D48" s="4">
        <v>7.31</v>
      </c>
      <c r="E48" s="4">
        <v>1023</v>
      </c>
      <c r="F48" s="4">
        <v>3.02</v>
      </c>
    </row>
    <row r="49" spans="1:6">
      <c r="A49" s="7">
        <v>41121.54347222222</v>
      </c>
      <c r="B49" s="4">
        <v>70.98</v>
      </c>
      <c r="C49" s="4">
        <v>11.500999999999999</v>
      </c>
      <c r="D49" s="4">
        <v>7.28</v>
      </c>
      <c r="E49" s="4">
        <v>1031</v>
      </c>
      <c r="F49" s="4">
        <v>3.02</v>
      </c>
    </row>
    <row r="50" spans="1:6">
      <c r="A50" s="7">
        <v>41121.543506944443</v>
      </c>
      <c r="B50" s="4">
        <v>71.459999999999994</v>
      </c>
      <c r="C50" s="4">
        <v>11.327</v>
      </c>
      <c r="D50" s="4">
        <v>7.15</v>
      </c>
      <c r="E50" s="4">
        <v>1033</v>
      </c>
      <c r="F50" s="4">
        <v>2.9940000000000002</v>
      </c>
    </row>
    <row r="51" spans="1:6">
      <c r="A51" s="7">
        <v>41121.543553240743</v>
      </c>
      <c r="B51" s="4">
        <v>70.19</v>
      </c>
      <c r="C51" s="4">
        <v>10.237</v>
      </c>
      <c r="D51" s="4">
        <v>7.04</v>
      </c>
      <c r="E51" s="4">
        <v>1081</v>
      </c>
      <c r="F51" s="4">
        <v>2.9940000000000002</v>
      </c>
    </row>
    <row r="52" spans="1:6">
      <c r="A52" s="7">
        <v>41121.543599537035</v>
      </c>
      <c r="B52" s="4">
        <v>71.319999999999993</v>
      </c>
      <c r="C52" s="4">
        <v>8.8829999999999991</v>
      </c>
      <c r="D52" s="4">
        <v>7.87</v>
      </c>
      <c r="E52" s="4">
        <v>980.9</v>
      </c>
      <c r="F52" s="4">
        <v>2.968</v>
      </c>
    </row>
    <row r="53" spans="1:6">
      <c r="A53" s="7">
        <v>41121.543645833335</v>
      </c>
      <c r="B53" s="4">
        <v>76.33</v>
      </c>
      <c r="C53" s="4">
        <v>8.3569999999999993</v>
      </c>
      <c r="D53" s="4">
        <v>8.5</v>
      </c>
      <c r="E53" s="4">
        <v>921.3</v>
      </c>
      <c r="F53" s="4">
        <v>2.968</v>
      </c>
    </row>
    <row r="54" spans="1:6">
      <c r="A54" s="7">
        <v>41121.543692129628</v>
      </c>
      <c r="B54" s="4">
        <v>72.7</v>
      </c>
      <c r="C54" s="4">
        <v>10.308999999999999</v>
      </c>
      <c r="D54" s="4">
        <v>8.24</v>
      </c>
      <c r="E54" s="4">
        <v>954.4</v>
      </c>
      <c r="F54" s="4">
        <v>2.9940000000000002</v>
      </c>
    </row>
    <row r="55" spans="1:6">
      <c r="A55" s="7">
        <v>41121.543738425928</v>
      </c>
      <c r="B55" s="4">
        <v>72.150000000000006</v>
      </c>
      <c r="C55" s="4">
        <v>10.318</v>
      </c>
      <c r="D55" s="4">
        <v>8.07</v>
      </c>
      <c r="E55" s="4">
        <v>957.1</v>
      </c>
      <c r="F55" s="4">
        <v>2.968</v>
      </c>
    </row>
    <row r="56" spans="1:6">
      <c r="A56" s="7">
        <v>41121.54378472222</v>
      </c>
      <c r="B56" s="4">
        <v>72.12</v>
      </c>
      <c r="C56" s="4">
        <v>10.294</v>
      </c>
      <c r="D56" s="4">
        <v>8</v>
      </c>
      <c r="E56" s="4">
        <v>956.4</v>
      </c>
      <c r="F56" s="4">
        <v>2.968</v>
      </c>
    </row>
    <row r="57" spans="1:6">
      <c r="A57" s="7">
        <v>41121.54383101852</v>
      </c>
      <c r="B57" s="4">
        <v>72.150000000000006</v>
      </c>
      <c r="C57" s="4">
        <v>10.307</v>
      </c>
      <c r="D57" s="4">
        <v>7.98</v>
      </c>
      <c r="E57" s="4">
        <v>953.7</v>
      </c>
      <c r="F57" s="4">
        <v>2.968</v>
      </c>
    </row>
    <row r="58" spans="1:6">
      <c r="A58" s="7">
        <v>41121.543865740743</v>
      </c>
      <c r="B58" s="4">
        <v>72.17</v>
      </c>
      <c r="C58" s="4">
        <v>10.305</v>
      </c>
      <c r="D58" s="4">
        <v>7.96</v>
      </c>
      <c r="E58" s="4">
        <v>954.2</v>
      </c>
      <c r="F58" s="4">
        <v>2.968</v>
      </c>
    </row>
    <row r="59" spans="1:6">
      <c r="A59" s="7">
        <v>41121.543912037036</v>
      </c>
      <c r="B59" s="4">
        <v>72.2</v>
      </c>
      <c r="C59" s="4">
        <v>10.304</v>
      </c>
      <c r="D59" s="4">
        <v>7.93</v>
      </c>
      <c r="E59" s="4">
        <v>955</v>
      </c>
      <c r="F59" s="4">
        <v>2.968</v>
      </c>
    </row>
    <row r="60" spans="1:6">
      <c r="A60" s="7">
        <v>41121.543958333335</v>
      </c>
      <c r="B60" s="4">
        <v>72.23</v>
      </c>
      <c r="C60" s="4">
        <v>10.288</v>
      </c>
      <c r="D60" s="4">
        <v>7.92</v>
      </c>
      <c r="E60" s="4">
        <v>955.4</v>
      </c>
      <c r="F60" s="4">
        <v>2.968</v>
      </c>
    </row>
    <row r="61" spans="1:6">
      <c r="A61" s="7">
        <v>41121.544004629628</v>
      </c>
      <c r="B61" s="4">
        <v>72.260000000000005</v>
      </c>
      <c r="C61" s="4">
        <v>10.288</v>
      </c>
      <c r="D61" s="4">
        <v>7.91</v>
      </c>
      <c r="E61" s="4">
        <v>955.1</v>
      </c>
      <c r="F61" s="4">
        <v>2.9940000000000002</v>
      </c>
    </row>
    <row r="62" spans="1:6">
      <c r="A62" s="7">
        <v>41121.544050925928</v>
      </c>
      <c r="B62" s="4">
        <v>72.28</v>
      </c>
      <c r="C62" s="4">
        <v>10.289</v>
      </c>
      <c r="D62" s="4">
        <v>7.9</v>
      </c>
      <c r="E62" s="4">
        <v>955.2</v>
      </c>
      <c r="F62" s="4">
        <v>2.968</v>
      </c>
    </row>
    <row r="63" spans="1:6">
      <c r="A63" s="7">
        <v>41121.54409722222</v>
      </c>
      <c r="B63" s="4">
        <v>72.3</v>
      </c>
      <c r="C63" s="4">
        <v>10.29</v>
      </c>
      <c r="D63" s="4">
        <v>7.9</v>
      </c>
      <c r="E63" s="4">
        <v>954.9</v>
      </c>
      <c r="F63" s="4">
        <v>2.9940000000000002</v>
      </c>
    </row>
    <row r="64" spans="1:6">
      <c r="A64" s="7">
        <v>41121.54414351852</v>
      </c>
      <c r="B64" s="4">
        <v>72.319999999999993</v>
      </c>
      <c r="C64" s="4">
        <v>10.291</v>
      </c>
      <c r="D64" s="4">
        <v>7.89</v>
      </c>
      <c r="E64" s="4">
        <v>954.8</v>
      </c>
      <c r="F64" s="4">
        <v>2.9940000000000002</v>
      </c>
    </row>
    <row r="65" spans="1:6">
      <c r="A65" s="7">
        <v>41121.544189814813</v>
      </c>
      <c r="B65" s="4">
        <v>72.33</v>
      </c>
      <c r="C65" s="4">
        <v>10.292999999999999</v>
      </c>
      <c r="D65" s="4">
        <v>7.9</v>
      </c>
      <c r="E65" s="4">
        <v>954.7</v>
      </c>
      <c r="F65" s="4">
        <v>2.9940000000000002</v>
      </c>
    </row>
    <row r="66" spans="1:6">
      <c r="A66" s="7">
        <v>41121.544224537036</v>
      </c>
      <c r="B66" s="4">
        <v>72.37</v>
      </c>
      <c r="C66" s="4">
        <v>10.276</v>
      </c>
      <c r="D66" s="4">
        <v>7.86</v>
      </c>
      <c r="E66" s="4">
        <v>951.6</v>
      </c>
      <c r="F66" s="4">
        <v>2.9940000000000002</v>
      </c>
    </row>
    <row r="67" spans="1:6">
      <c r="A67" s="7">
        <v>41121.544270833336</v>
      </c>
      <c r="B67" s="4">
        <v>72.400000000000006</v>
      </c>
      <c r="C67" s="4">
        <v>10.327999999999999</v>
      </c>
      <c r="D67" s="4">
        <v>7.61</v>
      </c>
      <c r="E67" s="4">
        <v>853.5</v>
      </c>
      <c r="F67" s="4">
        <v>2.9409999999999998</v>
      </c>
    </row>
    <row r="68" spans="1:6">
      <c r="A68" s="7">
        <v>41121.544317129628</v>
      </c>
      <c r="B68" s="4">
        <v>72.31</v>
      </c>
      <c r="C68" s="4">
        <v>10.013999999999999</v>
      </c>
      <c r="D68" s="4">
        <v>7.44</v>
      </c>
      <c r="E68" s="4">
        <v>988.6</v>
      </c>
      <c r="F68" s="4">
        <v>2.968</v>
      </c>
    </row>
    <row r="69" spans="1:6">
      <c r="A69" s="7">
        <v>41121.544363425928</v>
      </c>
      <c r="B69" s="4">
        <v>72.41</v>
      </c>
      <c r="C69" s="4">
        <v>7.8250000000000002</v>
      </c>
      <c r="D69" s="4">
        <v>7.89</v>
      </c>
      <c r="E69" s="4">
        <v>946.5</v>
      </c>
      <c r="F69" s="4">
        <v>2.968</v>
      </c>
    </row>
    <row r="70" spans="1:6">
      <c r="A70" s="7">
        <v>41121.544409722221</v>
      </c>
      <c r="B70" s="4">
        <v>73.72</v>
      </c>
      <c r="C70" s="4">
        <v>4.2190000000000003</v>
      </c>
      <c r="D70" s="4">
        <v>8.5</v>
      </c>
      <c r="E70" s="4">
        <v>947</v>
      </c>
      <c r="F70" s="4">
        <v>2.968</v>
      </c>
    </row>
    <row r="71" spans="1:6">
      <c r="A71" s="7">
        <v>41121.544456018521</v>
      </c>
      <c r="B71" s="4">
        <v>74.760000000000005</v>
      </c>
      <c r="C71" s="4">
        <v>3.0840000000000001</v>
      </c>
      <c r="D71" s="4">
        <v>8.6999999999999993</v>
      </c>
      <c r="E71" s="4">
        <v>942.6</v>
      </c>
      <c r="F71" s="4">
        <v>2.968</v>
      </c>
    </row>
    <row r="72" spans="1:6">
      <c r="A72" s="7">
        <v>41121.544502314813</v>
      </c>
      <c r="B72" s="4">
        <v>75.38</v>
      </c>
      <c r="C72" s="4">
        <v>2.8820000000000001</v>
      </c>
      <c r="D72" s="4">
        <v>8.83</v>
      </c>
      <c r="E72" s="4">
        <v>939.3</v>
      </c>
      <c r="F72" s="4">
        <v>2.968</v>
      </c>
    </row>
    <row r="73" spans="1:6">
      <c r="A73" s="7">
        <v>41121.544548611113</v>
      </c>
      <c r="B73" s="4">
        <v>76.84</v>
      </c>
      <c r="C73" s="4">
        <v>1.302</v>
      </c>
      <c r="D73" s="4">
        <v>8.91</v>
      </c>
      <c r="E73" s="4">
        <v>961.2</v>
      </c>
      <c r="F73" s="4">
        <v>2.968</v>
      </c>
    </row>
    <row r="74" spans="1:6">
      <c r="A74" s="7">
        <v>41121.544583333336</v>
      </c>
      <c r="B74" s="4">
        <v>80.27</v>
      </c>
      <c r="C74" s="4">
        <v>0.39500000000000002</v>
      </c>
      <c r="D74" s="4">
        <v>9</v>
      </c>
      <c r="E74" s="4">
        <v>951.2</v>
      </c>
      <c r="F74" s="4">
        <v>2.968</v>
      </c>
    </row>
    <row r="75" spans="1:6">
      <c r="A75" s="7">
        <v>41121.544629629629</v>
      </c>
      <c r="B75" s="4">
        <v>81.760000000000005</v>
      </c>
      <c r="C75" s="4">
        <v>0.48299999999999998</v>
      </c>
      <c r="D75" s="4">
        <v>9.02</v>
      </c>
      <c r="E75" s="4">
        <v>939.2</v>
      </c>
      <c r="F75" s="4">
        <v>2.968</v>
      </c>
    </row>
    <row r="76" spans="1:6">
      <c r="A76" s="15">
        <v>41121.544675925928</v>
      </c>
      <c r="B76" s="13">
        <v>82.3</v>
      </c>
      <c r="C76" s="13">
        <v>0.218</v>
      </c>
      <c r="D76" s="13">
        <v>9.08</v>
      </c>
      <c r="E76" s="13">
        <v>2.6760000000000002</v>
      </c>
      <c r="F76" s="13">
        <v>2.968</v>
      </c>
    </row>
  </sheetData>
  <pageMargins left="0.7" right="0.7" top="0.75" bottom="0.75" header="0.3" footer="0.3"/>
  <drawing r:id="rId1"/>
</worksheet>
</file>

<file path=xl/worksheets/sheet69.xml><?xml version="1.0" encoding="utf-8"?>
<worksheet xmlns="http://schemas.openxmlformats.org/spreadsheetml/2006/main" xmlns:r="http://schemas.openxmlformats.org/officeDocument/2006/relationships">
  <dimension ref="A1:K51"/>
  <sheetViews>
    <sheetView zoomScale="60" zoomScaleNormal="60" workbookViewId="0">
      <selection activeCell="C1" sqref="C1:K2"/>
    </sheetView>
  </sheetViews>
  <sheetFormatPr defaultRowHeight="15"/>
  <cols>
    <col min="1" max="4" width="16.5703125" style="4" customWidth="1"/>
    <col min="5" max="5" width="12.7109375" style="4" customWidth="1"/>
    <col min="6" max="6" width="16.5703125" style="4" customWidth="1"/>
    <col min="7" max="7" width="19.85546875" style="4" customWidth="1"/>
    <col min="8" max="8" width="13.140625" style="4" customWidth="1"/>
    <col min="9" max="9" width="11.7109375" style="4" customWidth="1"/>
    <col min="10" max="10" width="17.42578125" style="4" customWidth="1"/>
    <col min="11" max="16384" width="9.140625" style="4"/>
  </cols>
  <sheetData>
    <row r="1" spans="1:11" ht="42.75" customHeight="1">
      <c r="A1" s="4" t="s">
        <v>101</v>
      </c>
      <c r="B1" s="4" t="s">
        <v>219</v>
      </c>
      <c r="C1" s="9" t="s">
        <v>237</v>
      </c>
      <c r="D1" s="9" t="s">
        <v>236</v>
      </c>
      <c r="E1" s="9" t="s">
        <v>228</v>
      </c>
      <c r="F1" s="9" t="s">
        <v>229</v>
      </c>
      <c r="G1" s="9" t="s">
        <v>230</v>
      </c>
      <c r="H1" s="9" t="s">
        <v>242</v>
      </c>
      <c r="I1" s="9" t="s">
        <v>243</v>
      </c>
      <c r="J1" s="9" t="s">
        <v>231</v>
      </c>
      <c r="K1" s="9" t="s">
        <v>232</v>
      </c>
    </row>
    <row r="2" spans="1:11">
      <c r="A2" s="4" t="s">
        <v>103</v>
      </c>
      <c r="B2" s="7">
        <v>41121.536898148152</v>
      </c>
      <c r="C2" s="5">
        <v>41121</v>
      </c>
      <c r="D2" s="6">
        <v>0.53689814814814818</v>
      </c>
      <c r="E2" s="4">
        <f>MAX(B10:B51)-MIN(B10:B51)</f>
        <v>18.599999999999994</v>
      </c>
      <c r="F2" s="4">
        <f>MAX(C10:C51)-MIN(C10:C51)</f>
        <v>13.362</v>
      </c>
      <c r="G2" s="4">
        <f>MAX(E10:E51)-MIN(E10:E51)</f>
        <v>474.9</v>
      </c>
      <c r="H2" s="4">
        <f>MAX(B10:B51)</f>
        <v>85.02</v>
      </c>
      <c r="I2" s="4">
        <f>MIN(B10:B51)</f>
        <v>66.42</v>
      </c>
      <c r="J2" s="13"/>
      <c r="K2" s="4" t="s">
        <v>244</v>
      </c>
    </row>
    <row r="3" spans="1:11">
      <c r="A3" s="4" t="s">
        <v>146</v>
      </c>
      <c r="B3" s="7">
        <v>41121.536898148152</v>
      </c>
    </row>
    <row r="4" spans="1:11">
      <c r="A4" s="4" t="s">
        <v>104</v>
      </c>
      <c r="B4" s="7">
        <v>41121.536898148152</v>
      </c>
    </row>
    <row r="7" spans="1:11">
      <c r="A7" s="4" t="s">
        <v>145</v>
      </c>
      <c r="B7" s="4" t="s">
        <v>144</v>
      </c>
      <c r="C7" s="4" t="s">
        <v>143</v>
      </c>
      <c r="D7" s="4" t="s">
        <v>124</v>
      </c>
      <c r="E7" s="4" t="s">
        <v>142</v>
      </c>
      <c r="F7" s="4" t="s">
        <v>141</v>
      </c>
    </row>
    <row r="8" spans="1:11">
      <c r="A8" s="15">
        <v>41121.537118055552</v>
      </c>
      <c r="B8" s="13">
        <v>85.87</v>
      </c>
      <c r="C8" s="13">
        <v>-2.7E-2</v>
      </c>
      <c r="D8" s="13">
        <v>8.74</v>
      </c>
      <c r="E8" s="13">
        <v>927.6</v>
      </c>
      <c r="F8" s="13">
        <v>3.02</v>
      </c>
    </row>
    <row r="9" spans="1:11">
      <c r="A9" s="15">
        <v>41121.537152777775</v>
      </c>
      <c r="B9" s="13">
        <v>85.73</v>
      </c>
      <c r="C9" s="13">
        <v>-4.1000000000000002E-2</v>
      </c>
      <c r="D9" s="13">
        <v>9.01</v>
      </c>
      <c r="E9" s="13">
        <v>927.7</v>
      </c>
      <c r="F9" s="13">
        <v>2.9409999999999998</v>
      </c>
    </row>
    <row r="10" spans="1:11">
      <c r="A10" s="7">
        <v>41121.537199074075</v>
      </c>
      <c r="B10" s="4">
        <v>85.02</v>
      </c>
      <c r="C10" s="4">
        <v>0.96099999999999997</v>
      </c>
      <c r="D10" s="4">
        <v>9.0500000000000007</v>
      </c>
      <c r="E10" s="4">
        <v>890.1</v>
      </c>
      <c r="F10" s="4">
        <v>2.968</v>
      </c>
    </row>
    <row r="11" spans="1:11">
      <c r="A11" s="7">
        <v>41121.537245370368</v>
      </c>
      <c r="B11" s="4">
        <v>78.5</v>
      </c>
      <c r="C11" s="4">
        <v>3.2120000000000002</v>
      </c>
      <c r="D11" s="4">
        <v>9.1999999999999993</v>
      </c>
      <c r="E11" s="4">
        <v>921.7</v>
      </c>
      <c r="F11" s="4">
        <v>2.9940000000000002</v>
      </c>
    </row>
    <row r="12" spans="1:11">
      <c r="A12" s="7">
        <v>41121.537291666667</v>
      </c>
      <c r="B12" s="4">
        <v>77.489999999999995</v>
      </c>
      <c r="C12" s="4">
        <v>4.3360000000000003</v>
      </c>
      <c r="D12" s="4">
        <v>9.75</v>
      </c>
      <c r="E12" s="4">
        <v>927.8</v>
      </c>
      <c r="F12" s="4">
        <v>2.9940000000000002</v>
      </c>
    </row>
    <row r="13" spans="1:11">
      <c r="A13" s="7">
        <v>41121.53733796296</v>
      </c>
      <c r="B13" s="4">
        <v>77.040000000000006</v>
      </c>
      <c r="C13" s="4">
        <v>6.1379999999999999</v>
      </c>
      <c r="D13" s="4">
        <v>9.8000000000000007</v>
      </c>
      <c r="E13" s="4">
        <v>925.3</v>
      </c>
      <c r="F13" s="4">
        <v>3.02</v>
      </c>
    </row>
    <row r="14" spans="1:11">
      <c r="A14" s="7">
        <v>41121.53738425926</v>
      </c>
      <c r="B14" s="4">
        <v>75.97</v>
      </c>
      <c r="C14" s="4">
        <v>7.3109999999999999</v>
      </c>
      <c r="D14" s="4">
        <v>9.76</v>
      </c>
      <c r="E14" s="4">
        <v>931.2</v>
      </c>
      <c r="F14" s="4">
        <v>2.9940000000000002</v>
      </c>
    </row>
    <row r="15" spans="1:11">
      <c r="A15" s="7">
        <v>41121.537430555552</v>
      </c>
      <c r="B15" s="4">
        <v>71.59</v>
      </c>
      <c r="C15" s="4">
        <v>11.459</v>
      </c>
      <c r="D15" s="4">
        <v>9.1199999999999992</v>
      </c>
      <c r="E15" s="4">
        <v>1103</v>
      </c>
      <c r="F15" s="4">
        <v>2.9940000000000002</v>
      </c>
    </row>
    <row r="16" spans="1:11">
      <c r="A16" s="7">
        <v>41121.537476851852</v>
      </c>
      <c r="B16" s="4">
        <v>67.319999999999993</v>
      </c>
      <c r="C16" s="4">
        <v>12.981</v>
      </c>
      <c r="D16" s="4">
        <v>8.27</v>
      </c>
      <c r="E16" s="4">
        <v>1212</v>
      </c>
      <c r="F16" s="4">
        <v>2.9940000000000002</v>
      </c>
    </row>
    <row r="17" spans="1:6">
      <c r="A17" s="7">
        <v>41121.537511574075</v>
      </c>
      <c r="B17" s="4">
        <v>66.88</v>
      </c>
      <c r="C17" s="4">
        <v>12.904</v>
      </c>
      <c r="D17" s="4">
        <v>7.92</v>
      </c>
      <c r="E17" s="4">
        <v>1224</v>
      </c>
      <c r="F17" s="4">
        <v>2.968</v>
      </c>
    </row>
    <row r="18" spans="1:6">
      <c r="A18" s="7">
        <v>41121.537557870368</v>
      </c>
      <c r="B18" s="4">
        <v>66.72</v>
      </c>
      <c r="C18" s="4">
        <v>12.971</v>
      </c>
      <c r="D18" s="4">
        <v>7.75</v>
      </c>
      <c r="E18" s="4">
        <v>1243</v>
      </c>
      <c r="F18" s="4">
        <v>2.9940000000000002</v>
      </c>
    </row>
    <row r="19" spans="1:6">
      <c r="A19" s="7">
        <v>41121.537604166668</v>
      </c>
      <c r="B19" s="4">
        <v>66.72</v>
      </c>
      <c r="C19" s="4">
        <v>13.016999999999999</v>
      </c>
      <c r="D19" s="4">
        <v>7.63</v>
      </c>
      <c r="E19" s="4">
        <v>1246</v>
      </c>
      <c r="F19" s="4">
        <v>2.968</v>
      </c>
    </row>
    <row r="20" spans="1:6">
      <c r="A20" s="7">
        <v>41121.53765046296</v>
      </c>
      <c r="B20" s="4">
        <v>66.84</v>
      </c>
      <c r="C20" s="4">
        <v>13.071</v>
      </c>
      <c r="D20" s="4">
        <v>7.54</v>
      </c>
      <c r="E20" s="4">
        <v>1251</v>
      </c>
      <c r="F20" s="4">
        <v>2.9940000000000002</v>
      </c>
    </row>
    <row r="21" spans="1:6">
      <c r="A21" s="7">
        <v>41121.53769675926</v>
      </c>
      <c r="B21" s="4">
        <v>66.92</v>
      </c>
      <c r="C21" s="4">
        <v>13.115</v>
      </c>
      <c r="D21" s="4">
        <v>7.46</v>
      </c>
      <c r="E21" s="4">
        <v>1254</v>
      </c>
      <c r="F21" s="4">
        <v>2.9940000000000002</v>
      </c>
    </row>
    <row r="22" spans="1:6">
      <c r="A22" s="7">
        <v>41121.537743055553</v>
      </c>
      <c r="B22" s="4">
        <v>67.03</v>
      </c>
      <c r="C22" s="4">
        <v>13.066000000000001</v>
      </c>
      <c r="D22" s="4">
        <v>7.39</v>
      </c>
      <c r="E22" s="4">
        <v>1251</v>
      </c>
      <c r="F22" s="4">
        <v>2.968</v>
      </c>
    </row>
    <row r="23" spans="1:6">
      <c r="A23" s="7">
        <v>41121.537789351853</v>
      </c>
      <c r="B23" s="4">
        <v>67.09</v>
      </c>
      <c r="C23" s="4">
        <v>13.108000000000001</v>
      </c>
      <c r="D23" s="4">
        <v>7.32</v>
      </c>
      <c r="E23" s="4">
        <v>1247</v>
      </c>
      <c r="F23" s="4">
        <v>2.968</v>
      </c>
    </row>
    <row r="24" spans="1:6">
      <c r="A24" s="7">
        <v>41121.537835648145</v>
      </c>
      <c r="B24" s="4">
        <v>67.19</v>
      </c>
      <c r="C24" s="4">
        <v>13.145</v>
      </c>
      <c r="D24" s="4">
        <v>7.28</v>
      </c>
      <c r="E24" s="4">
        <v>1245</v>
      </c>
      <c r="F24" s="4">
        <v>2.9940000000000002</v>
      </c>
    </row>
    <row r="25" spans="1:6">
      <c r="A25" s="7">
        <v>41121.537870370368</v>
      </c>
      <c r="B25" s="4">
        <v>67.28</v>
      </c>
      <c r="C25" s="4">
        <v>13.191000000000001</v>
      </c>
      <c r="D25" s="4">
        <v>7.24</v>
      </c>
      <c r="E25" s="4">
        <v>1245</v>
      </c>
      <c r="F25" s="4">
        <v>2.9940000000000002</v>
      </c>
    </row>
    <row r="26" spans="1:6">
      <c r="A26" s="7">
        <v>41121.537916666668</v>
      </c>
      <c r="B26" s="4">
        <v>67.349999999999994</v>
      </c>
      <c r="C26" s="4">
        <v>13.212999999999999</v>
      </c>
      <c r="D26" s="4">
        <v>7.22</v>
      </c>
      <c r="E26" s="4">
        <v>1244</v>
      </c>
      <c r="F26" s="4">
        <v>2.9940000000000002</v>
      </c>
    </row>
    <row r="27" spans="1:6">
      <c r="A27" s="7">
        <v>41121.537962962961</v>
      </c>
      <c r="B27" s="4">
        <v>67.42</v>
      </c>
      <c r="C27" s="4">
        <v>13.244</v>
      </c>
      <c r="D27" s="4">
        <v>7.19</v>
      </c>
      <c r="E27" s="4">
        <v>1244</v>
      </c>
      <c r="F27" s="4">
        <v>2.9940000000000002</v>
      </c>
    </row>
    <row r="28" spans="1:6">
      <c r="A28" s="7">
        <v>41121.53800925926</v>
      </c>
      <c r="B28" s="4">
        <v>67.47</v>
      </c>
      <c r="C28" s="4">
        <v>13.269</v>
      </c>
      <c r="D28" s="4">
        <v>7.17</v>
      </c>
      <c r="E28" s="4">
        <v>1244</v>
      </c>
      <c r="F28" s="4">
        <v>2.9940000000000002</v>
      </c>
    </row>
    <row r="29" spans="1:6">
      <c r="A29" s="7">
        <v>41121.538055555553</v>
      </c>
      <c r="B29" s="4">
        <v>67.540000000000006</v>
      </c>
      <c r="C29" s="4">
        <v>13.305</v>
      </c>
      <c r="D29" s="4">
        <v>7.15</v>
      </c>
      <c r="E29" s="4">
        <v>1243</v>
      </c>
      <c r="F29" s="4">
        <v>2.9940000000000002</v>
      </c>
    </row>
    <row r="30" spans="1:6">
      <c r="A30" s="7">
        <v>41121.538101851853</v>
      </c>
      <c r="B30" s="4">
        <v>67.58</v>
      </c>
      <c r="C30" s="4">
        <v>13.319000000000001</v>
      </c>
      <c r="D30" s="4">
        <v>7.14</v>
      </c>
      <c r="E30" s="4">
        <v>1243</v>
      </c>
      <c r="F30" s="4">
        <v>3.02</v>
      </c>
    </row>
    <row r="31" spans="1:6">
      <c r="A31" s="7">
        <v>41121.538148148145</v>
      </c>
      <c r="B31" s="4">
        <v>67.62</v>
      </c>
      <c r="C31" s="4">
        <v>13.345000000000001</v>
      </c>
      <c r="D31" s="4">
        <v>7.12</v>
      </c>
      <c r="E31" s="4">
        <v>1243</v>
      </c>
      <c r="F31" s="4">
        <v>3.02</v>
      </c>
    </row>
    <row r="32" spans="1:6">
      <c r="A32" s="7">
        <v>41121.538194444445</v>
      </c>
      <c r="B32" s="4">
        <v>67.64</v>
      </c>
      <c r="C32" s="4">
        <v>13.368</v>
      </c>
      <c r="D32" s="4">
        <v>7.11</v>
      </c>
      <c r="E32" s="4">
        <v>1243</v>
      </c>
      <c r="F32" s="4">
        <v>2.9940000000000002</v>
      </c>
    </row>
    <row r="33" spans="1:6">
      <c r="A33" s="7">
        <v>41121.538240740738</v>
      </c>
      <c r="B33" s="4">
        <v>67.599999999999994</v>
      </c>
      <c r="C33" s="4">
        <v>13.42</v>
      </c>
      <c r="D33" s="4">
        <v>7.1</v>
      </c>
      <c r="E33" s="4">
        <v>1230</v>
      </c>
      <c r="F33" s="4">
        <v>2.9940000000000002</v>
      </c>
    </row>
    <row r="34" spans="1:6">
      <c r="A34" s="7">
        <v>41121.538275462961</v>
      </c>
      <c r="B34" s="4">
        <v>67.45</v>
      </c>
      <c r="C34" s="4">
        <v>13.537000000000001</v>
      </c>
      <c r="D34" s="4">
        <v>7.1</v>
      </c>
      <c r="E34" s="4">
        <v>1186</v>
      </c>
      <c r="F34" s="4">
        <v>2.9940000000000002</v>
      </c>
    </row>
    <row r="35" spans="1:6">
      <c r="A35" s="7">
        <v>41121.538321759261</v>
      </c>
      <c r="B35" s="4">
        <v>67.010000000000005</v>
      </c>
      <c r="C35" s="4">
        <v>13.673999999999999</v>
      </c>
      <c r="D35" s="4">
        <v>7.06</v>
      </c>
      <c r="E35" s="4">
        <v>1134</v>
      </c>
      <c r="F35" s="4">
        <v>2.9940000000000002</v>
      </c>
    </row>
    <row r="36" spans="1:6">
      <c r="A36" s="7">
        <v>41121.538368055553</v>
      </c>
      <c r="B36" s="4">
        <v>66.83</v>
      </c>
      <c r="C36" s="4">
        <v>13.727</v>
      </c>
      <c r="D36" s="4">
        <v>7.05</v>
      </c>
      <c r="E36" s="4">
        <v>1338</v>
      </c>
      <c r="F36" s="4">
        <v>2.9940000000000002</v>
      </c>
    </row>
    <row r="37" spans="1:6">
      <c r="A37" s="7">
        <v>41121.538425925923</v>
      </c>
      <c r="B37" s="4">
        <v>66.42</v>
      </c>
      <c r="C37" s="4">
        <v>13.835000000000001</v>
      </c>
      <c r="D37" s="4">
        <v>7.03</v>
      </c>
      <c r="E37" s="4">
        <v>1364</v>
      </c>
      <c r="F37" s="4">
        <v>3.02</v>
      </c>
    </row>
    <row r="38" spans="1:6">
      <c r="A38" s="7">
        <v>41121.538472222222</v>
      </c>
      <c r="B38" s="4">
        <v>66.42</v>
      </c>
      <c r="C38" s="4">
        <v>13.835000000000001</v>
      </c>
      <c r="D38" s="4">
        <v>7.02</v>
      </c>
      <c r="E38" s="4">
        <v>1365</v>
      </c>
      <c r="F38" s="4">
        <v>2.9940000000000002</v>
      </c>
    </row>
    <row r="39" spans="1:6">
      <c r="A39" s="7">
        <v>41121.538518518515</v>
      </c>
      <c r="B39" s="4">
        <v>66.459999999999994</v>
      </c>
      <c r="C39" s="4">
        <v>13.849</v>
      </c>
      <c r="D39" s="4">
        <v>7.01</v>
      </c>
      <c r="E39" s="4">
        <v>1364</v>
      </c>
      <c r="F39" s="4">
        <v>2.9940000000000002</v>
      </c>
    </row>
    <row r="40" spans="1:6">
      <c r="A40" s="7">
        <v>41121.538564814815</v>
      </c>
      <c r="B40" s="4">
        <v>66.489999999999995</v>
      </c>
      <c r="C40" s="4">
        <v>13.862</v>
      </c>
      <c r="D40" s="4">
        <v>7</v>
      </c>
      <c r="E40" s="4">
        <v>1363</v>
      </c>
      <c r="F40" s="4">
        <v>3.02</v>
      </c>
    </row>
    <row r="41" spans="1:6">
      <c r="A41" s="7">
        <v>41121.538611111115</v>
      </c>
      <c r="B41" s="4">
        <v>66.55</v>
      </c>
      <c r="C41" s="4">
        <v>11.218999999999999</v>
      </c>
      <c r="D41" s="4">
        <v>6.99</v>
      </c>
      <c r="E41" s="4">
        <v>1362</v>
      </c>
      <c r="F41" s="4">
        <v>3.02</v>
      </c>
    </row>
    <row r="42" spans="1:6">
      <c r="A42" s="7">
        <v>41121.538645833331</v>
      </c>
      <c r="B42" s="4">
        <v>66.66</v>
      </c>
      <c r="C42" s="4">
        <v>9.81</v>
      </c>
      <c r="D42" s="4">
        <v>7.09</v>
      </c>
      <c r="E42" s="4">
        <v>1093</v>
      </c>
      <c r="F42" s="4">
        <v>3.02</v>
      </c>
    </row>
    <row r="43" spans="1:6">
      <c r="A43" s="7">
        <v>41121.53869212963</v>
      </c>
      <c r="B43" s="4">
        <v>69.08</v>
      </c>
      <c r="C43" s="4">
        <v>10.632</v>
      </c>
      <c r="D43" s="4">
        <v>7.28</v>
      </c>
      <c r="E43" s="4">
        <v>1081</v>
      </c>
      <c r="F43" s="4">
        <v>3.02</v>
      </c>
    </row>
    <row r="44" spans="1:6">
      <c r="A44" s="7">
        <v>41121.538738425923</v>
      </c>
      <c r="B44" s="4">
        <v>69.66</v>
      </c>
      <c r="C44" s="4">
        <v>9.4260000000000002</v>
      </c>
      <c r="D44" s="4">
        <v>7.38</v>
      </c>
      <c r="E44" s="4">
        <v>1037</v>
      </c>
      <c r="F44" s="4">
        <v>2.9940000000000002</v>
      </c>
    </row>
    <row r="45" spans="1:6">
      <c r="A45" s="7">
        <v>41121.538784722223</v>
      </c>
      <c r="B45" s="4">
        <v>72.400000000000006</v>
      </c>
      <c r="C45" s="4">
        <v>7.4340000000000002</v>
      </c>
      <c r="D45" s="4">
        <v>7.8</v>
      </c>
      <c r="E45" s="4">
        <v>966.4</v>
      </c>
      <c r="F45" s="4">
        <v>2.9940000000000002</v>
      </c>
    </row>
    <row r="46" spans="1:6">
      <c r="A46" s="7">
        <v>41121.538831018515</v>
      </c>
      <c r="B46" s="4">
        <v>75.209999999999994</v>
      </c>
      <c r="C46" s="4">
        <v>5.7149999999999999</v>
      </c>
      <c r="D46" s="4">
        <v>8.35</v>
      </c>
      <c r="E46" s="4">
        <v>934.9</v>
      </c>
      <c r="F46" s="4">
        <v>3.02</v>
      </c>
    </row>
    <row r="47" spans="1:6">
      <c r="A47" s="7">
        <v>41121.538877314815</v>
      </c>
      <c r="B47" s="4">
        <v>76.599999999999994</v>
      </c>
      <c r="C47" s="4">
        <v>3.7429999999999999</v>
      </c>
      <c r="D47" s="4">
        <v>8.61</v>
      </c>
      <c r="E47" s="4">
        <v>929</v>
      </c>
      <c r="F47" s="4">
        <v>2.9940000000000002</v>
      </c>
    </row>
    <row r="48" spans="1:6">
      <c r="A48" s="7">
        <v>41121.538923611108</v>
      </c>
      <c r="B48" s="4">
        <v>77.650000000000006</v>
      </c>
      <c r="C48" s="4">
        <v>1.8660000000000001</v>
      </c>
      <c r="D48" s="4">
        <v>8.8699999999999992</v>
      </c>
      <c r="E48" s="4">
        <v>926.8</v>
      </c>
      <c r="F48" s="4">
        <v>3.02</v>
      </c>
    </row>
    <row r="49" spans="1:6">
      <c r="A49" s="7">
        <v>41121.538969907408</v>
      </c>
      <c r="B49" s="4">
        <v>80.069999999999993</v>
      </c>
      <c r="C49" s="4">
        <v>1.274</v>
      </c>
      <c r="D49" s="4">
        <v>9.41</v>
      </c>
      <c r="E49" s="4">
        <v>925.3</v>
      </c>
      <c r="F49" s="4">
        <v>2.8370000000000002</v>
      </c>
    </row>
    <row r="50" spans="1:6">
      <c r="A50" s="7">
        <v>41121.539004629631</v>
      </c>
      <c r="B50" s="4">
        <v>84.12</v>
      </c>
      <c r="C50" s="4">
        <v>0.5</v>
      </c>
      <c r="D50" s="4">
        <v>9.81</v>
      </c>
      <c r="E50" s="4">
        <v>930.4</v>
      </c>
      <c r="F50" s="4">
        <v>2.9409999999999998</v>
      </c>
    </row>
    <row r="51" spans="1:6">
      <c r="A51" s="7">
        <v>41121.539050925923</v>
      </c>
      <c r="B51" s="4">
        <v>84.21</v>
      </c>
      <c r="C51" s="4">
        <v>0.81699999999999995</v>
      </c>
      <c r="D51" s="4">
        <v>9.86</v>
      </c>
      <c r="E51" s="4">
        <v>927.6</v>
      </c>
      <c r="F51" s="4">
        <v>2.9409999999999998</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dimension ref="A1:K45"/>
  <sheetViews>
    <sheetView topLeftCell="A16" zoomScale="70" zoomScaleNormal="70" workbookViewId="0">
      <selection activeCell="O4" sqref="O4"/>
    </sheetView>
  </sheetViews>
  <sheetFormatPr defaultRowHeight="15"/>
  <cols>
    <col min="1" max="6" width="17.7109375" style="4" customWidth="1"/>
    <col min="7" max="7" width="23.42578125" style="4" customWidth="1"/>
    <col min="8" max="9" width="11.7109375" style="4" customWidth="1"/>
    <col min="10" max="10" width="17" style="4" customWidth="1"/>
    <col min="11" max="16384" width="9.140625" style="4"/>
  </cols>
  <sheetData>
    <row r="1" spans="1:11" ht="36.75" customHeight="1">
      <c r="A1" s="4" t="s">
        <v>101</v>
      </c>
      <c r="B1" s="4" t="s">
        <v>149</v>
      </c>
      <c r="C1" s="9" t="s">
        <v>237</v>
      </c>
      <c r="D1" s="9" t="s">
        <v>236</v>
      </c>
      <c r="E1" s="9" t="s">
        <v>228</v>
      </c>
      <c r="F1" s="9" t="s">
        <v>229</v>
      </c>
      <c r="G1" s="9" t="s">
        <v>230</v>
      </c>
      <c r="H1" s="9" t="s">
        <v>242</v>
      </c>
      <c r="I1" s="9" t="s">
        <v>243</v>
      </c>
      <c r="J1" s="9" t="s">
        <v>231</v>
      </c>
      <c r="K1" s="9" t="s">
        <v>232</v>
      </c>
    </row>
    <row r="2" spans="1:11">
      <c r="A2" s="4" t="s">
        <v>103</v>
      </c>
      <c r="B2" s="7">
        <v>41115.619953703703</v>
      </c>
      <c r="C2" s="5">
        <v>41115</v>
      </c>
      <c r="D2" s="14">
        <v>0.61995370370370373</v>
      </c>
      <c r="E2" s="4">
        <f>MAX(B8:B45)-MIN(B8:B45)</f>
        <v>10.5</v>
      </c>
      <c r="F2" s="4">
        <f>MAX(C8:C45)-MIN(C8:C45)</f>
        <v>7.2460000000000004</v>
      </c>
      <c r="G2" s="4">
        <f>MAX(E8:E45)-MIN(E8:E45)</f>
        <v>115</v>
      </c>
      <c r="H2" s="4">
        <f>MAX(B8:B45)</f>
        <v>86.74</v>
      </c>
      <c r="I2" s="4">
        <f>MIN(B8:B45)</f>
        <v>76.239999999999995</v>
      </c>
      <c r="J2" s="13"/>
    </row>
    <row r="3" spans="1:11">
      <c r="A3" s="4" t="s">
        <v>146</v>
      </c>
      <c r="B3" s="7">
        <v>41115.619953703703</v>
      </c>
    </row>
    <row r="4" spans="1:11">
      <c r="A4" s="4" t="s">
        <v>104</v>
      </c>
      <c r="B4" s="7">
        <v>41115.619953703703</v>
      </c>
    </row>
    <row r="7" spans="1:11">
      <c r="A7" s="4" t="s">
        <v>145</v>
      </c>
      <c r="B7" s="4" t="s">
        <v>144</v>
      </c>
      <c r="C7" s="4" t="s">
        <v>143</v>
      </c>
      <c r="D7" s="4" t="s">
        <v>124</v>
      </c>
      <c r="E7" s="4" t="s">
        <v>142</v>
      </c>
      <c r="F7" s="4" t="s">
        <v>141</v>
      </c>
    </row>
    <row r="8" spans="1:11">
      <c r="A8" s="7">
        <v>41115.62122685185</v>
      </c>
      <c r="B8" s="4">
        <v>86.74</v>
      </c>
      <c r="C8" s="4">
        <v>0.38800000000000001</v>
      </c>
      <c r="D8" s="4">
        <v>8.51</v>
      </c>
      <c r="E8" s="4">
        <v>1627</v>
      </c>
      <c r="F8" s="4">
        <v>2.6549999999999998</v>
      </c>
    </row>
    <row r="9" spans="1:11">
      <c r="A9" s="7">
        <v>41115.62127314815</v>
      </c>
      <c r="B9" s="4">
        <v>85.44</v>
      </c>
      <c r="C9" s="4">
        <v>1.0780000000000001</v>
      </c>
      <c r="D9" s="4">
        <v>8.51</v>
      </c>
      <c r="E9" s="4">
        <v>1612</v>
      </c>
      <c r="F9" s="4">
        <v>2.681</v>
      </c>
    </row>
    <row r="10" spans="1:11">
      <c r="A10" s="7">
        <v>41115.621319444443</v>
      </c>
      <c r="B10" s="4">
        <v>79.61</v>
      </c>
      <c r="C10" s="4">
        <v>3.387</v>
      </c>
      <c r="D10" s="4">
        <v>8.41</v>
      </c>
      <c r="E10" s="4">
        <v>1634</v>
      </c>
      <c r="F10" s="4">
        <v>2.6549999999999998</v>
      </c>
    </row>
    <row r="11" spans="1:11">
      <c r="A11" s="7">
        <v>41115.621354166666</v>
      </c>
      <c r="B11" s="4">
        <v>78.2</v>
      </c>
      <c r="C11" s="4">
        <v>4.2539999999999996</v>
      </c>
      <c r="D11" s="4">
        <v>8.32</v>
      </c>
      <c r="E11" s="4">
        <v>1650</v>
      </c>
      <c r="F11" s="4">
        <v>2.6549999999999998</v>
      </c>
    </row>
    <row r="12" spans="1:11">
      <c r="A12" s="7">
        <v>41115.621400462966</v>
      </c>
      <c r="B12" s="4">
        <v>77.06</v>
      </c>
      <c r="C12" s="4">
        <v>5.3179999999999996</v>
      </c>
      <c r="D12" s="4">
        <v>8.25</v>
      </c>
      <c r="E12" s="4">
        <v>1673</v>
      </c>
      <c r="F12" s="4">
        <v>2.6549999999999998</v>
      </c>
    </row>
    <row r="13" spans="1:11">
      <c r="A13" s="7">
        <v>41115.621446759258</v>
      </c>
      <c r="B13" s="4">
        <v>76.930000000000007</v>
      </c>
      <c r="C13" s="4">
        <v>5.274</v>
      </c>
      <c r="D13" s="4">
        <v>8.1999999999999993</v>
      </c>
      <c r="E13" s="4">
        <v>1675</v>
      </c>
      <c r="F13" s="4">
        <v>2.6549999999999998</v>
      </c>
    </row>
    <row r="14" spans="1:11">
      <c r="A14" s="7">
        <v>41115.621493055558</v>
      </c>
      <c r="B14" s="4">
        <v>76.83</v>
      </c>
      <c r="C14" s="4">
        <v>5.774</v>
      </c>
      <c r="D14" s="4">
        <v>8.16</v>
      </c>
      <c r="E14" s="4">
        <v>1685</v>
      </c>
      <c r="F14" s="4">
        <v>2.681</v>
      </c>
    </row>
    <row r="15" spans="1:11">
      <c r="A15" s="7">
        <v>41115.621539351851</v>
      </c>
      <c r="B15" s="4">
        <v>76.59</v>
      </c>
      <c r="C15" s="4">
        <v>5.7510000000000003</v>
      </c>
      <c r="D15" s="4">
        <v>8.11</v>
      </c>
      <c r="E15" s="4">
        <v>1698</v>
      </c>
      <c r="F15" s="4">
        <v>2.681</v>
      </c>
    </row>
    <row r="16" spans="1:11">
      <c r="A16" s="7">
        <v>41115.62158564815</v>
      </c>
      <c r="B16" s="4">
        <v>76.44</v>
      </c>
      <c r="C16" s="4">
        <v>6.23</v>
      </c>
      <c r="D16" s="4">
        <v>8.07</v>
      </c>
      <c r="E16" s="4">
        <v>1705</v>
      </c>
      <c r="F16" s="4">
        <v>2.6549999999999998</v>
      </c>
    </row>
    <row r="17" spans="1:6">
      <c r="A17" s="7">
        <v>41115.621631944443</v>
      </c>
      <c r="B17" s="4">
        <v>76.459999999999994</v>
      </c>
      <c r="C17" s="4">
        <v>6.4420000000000002</v>
      </c>
      <c r="D17" s="4">
        <v>8.07</v>
      </c>
      <c r="E17" s="4">
        <v>1704</v>
      </c>
      <c r="F17" s="4">
        <v>2.6549999999999998</v>
      </c>
    </row>
    <row r="18" spans="1:6">
      <c r="A18" s="7">
        <v>41115.621678240743</v>
      </c>
      <c r="B18" s="4">
        <v>76.48</v>
      </c>
      <c r="C18" s="4">
        <v>6.0529999999999999</v>
      </c>
      <c r="D18" s="4">
        <v>8.08</v>
      </c>
      <c r="E18" s="4">
        <v>1702</v>
      </c>
      <c r="F18" s="4">
        <v>2.6549999999999998</v>
      </c>
    </row>
    <row r="19" spans="1:6">
      <c r="A19" s="7">
        <v>41115.621724537035</v>
      </c>
      <c r="B19" s="4">
        <v>76.5</v>
      </c>
      <c r="C19" s="4">
        <v>6.19</v>
      </c>
      <c r="D19" s="4">
        <v>8.09</v>
      </c>
      <c r="E19" s="4">
        <v>1698</v>
      </c>
      <c r="F19" s="4">
        <v>2.681</v>
      </c>
    </row>
    <row r="20" spans="1:6">
      <c r="A20" s="7">
        <v>41115.621759259258</v>
      </c>
      <c r="B20" s="4">
        <v>76.53</v>
      </c>
      <c r="C20" s="4">
        <v>6.0209999999999999</v>
      </c>
      <c r="D20" s="4">
        <v>8.1</v>
      </c>
      <c r="E20" s="4">
        <v>1696</v>
      </c>
      <c r="F20" s="4">
        <v>2.6549999999999998</v>
      </c>
    </row>
    <row r="21" spans="1:6">
      <c r="A21" s="7">
        <v>41115.621805555558</v>
      </c>
      <c r="B21" s="4">
        <v>76.680000000000007</v>
      </c>
      <c r="C21" s="4">
        <v>4.7640000000000002</v>
      </c>
      <c r="D21" s="4">
        <v>7.93</v>
      </c>
      <c r="E21" s="4">
        <v>1687</v>
      </c>
      <c r="F21" s="4">
        <v>2.6549999999999998</v>
      </c>
    </row>
    <row r="22" spans="1:6">
      <c r="A22" s="7">
        <v>41115.621851851851</v>
      </c>
      <c r="B22" s="4">
        <v>76.599999999999994</v>
      </c>
      <c r="C22" s="4">
        <v>5.6669999999999998</v>
      </c>
      <c r="D22" s="4">
        <v>7.87</v>
      </c>
      <c r="E22" s="4">
        <v>1678</v>
      </c>
      <c r="F22" s="4">
        <v>2.6030000000000002</v>
      </c>
    </row>
    <row r="23" spans="1:6">
      <c r="A23" s="7">
        <v>41115.621898148151</v>
      </c>
      <c r="B23" s="4">
        <v>76.680000000000007</v>
      </c>
      <c r="C23" s="4">
        <v>5.5679999999999996</v>
      </c>
      <c r="D23" s="4">
        <v>7.91</v>
      </c>
      <c r="E23" s="4">
        <v>1693</v>
      </c>
      <c r="F23" s="4">
        <v>2.6549999999999998</v>
      </c>
    </row>
    <row r="24" spans="1:6">
      <c r="A24" s="7">
        <v>41115.621944444443</v>
      </c>
      <c r="B24" s="4">
        <v>76.540000000000006</v>
      </c>
      <c r="C24" s="4">
        <v>6.1639999999999997</v>
      </c>
      <c r="D24" s="4">
        <v>7.92</v>
      </c>
      <c r="E24" s="4">
        <v>1706</v>
      </c>
      <c r="F24" s="4">
        <v>2.6549999999999998</v>
      </c>
    </row>
    <row r="25" spans="1:6">
      <c r="A25" s="7">
        <v>41115.621990740743</v>
      </c>
      <c r="B25" s="4">
        <v>76.400000000000006</v>
      </c>
      <c r="C25" s="4">
        <v>7.3570000000000002</v>
      </c>
      <c r="D25" s="4">
        <v>7.92</v>
      </c>
      <c r="E25" s="4">
        <v>1712</v>
      </c>
      <c r="F25" s="4">
        <v>2.6549999999999998</v>
      </c>
    </row>
    <row r="26" spans="1:6">
      <c r="A26" s="7">
        <v>41115.622037037036</v>
      </c>
      <c r="B26" s="4">
        <v>76.36</v>
      </c>
      <c r="C26" s="4">
        <v>7.4480000000000004</v>
      </c>
      <c r="D26" s="4">
        <v>7.95</v>
      </c>
      <c r="E26" s="4">
        <v>1723</v>
      </c>
      <c r="F26" s="4">
        <v>2.6549999999999998</v>
      </c>
    </row>
    <row r="27" spans="1:6">
      <c r="A27" s="7">
        <v>41115.622083333335</v>
      </c>
      <c r="B27" s="4">
        <v>76.28</v>
      </c>
      <c r="C27" s="4">
        <v>7.52</v>
      </c>
      <c r="D27" s="4">
        <v>7.91</v>
      </c>
      <c r="E27" s="4">
        <v>1725</v>
      </c>
      <c r="F27" s="4">
        <v>2.681</v>
      </c>
    </row>
    <row r="28" spans="1:6">
      <c r="A28" s="7">
        <v>41115.622129629628</v>
      </c>
      <c r="B28" s="4">
        <v>76.239999999999995</v>
      </c>
      <c r="C28" s="4">
        <v>7.54</v>
      </c>
      <c r="D28" s="4">
        <v>7.9</v>
      </c>
      <c r="E28" s="4">
        <v>1725</v>
      </c>
      <c r="F28" s="4">
        <v>2.681</v>
      </c>
    </row>
    <row r="29" spans="1:6">
      <c r="A29" s="7">
        <v>41115.622175925928</v>
      </c>
      <c r="B29" s="4">
        <v>76.25</v>
      </c>
      <c r="C29" s="4">
        <v>7.5570000000000004</v>
      </c>
      <c r="D29" s="4">
        <v>7.9</v>
      </c>
      <c r="E29" s="4">
        <v>1726</v>
      </c>
      <c r="F29" s="4">
        <v>2.6549999999999998</v>
      </c>
    </row>
    <row r="30" spans="1:6">
      <c r="A30" s="7">
        <v>41115.622210648151</v>
      </c>
      <c r="B30" s="4">
        <v>76.28</v>
      </c>
      <c r="C30" s="4">
        <v>7.5709999999999997</v>
      </c>
      <c r="D30" s="4">
        <v>7.9</v>
      </c>
      <c r="E30" s="4">
        <v>1726</v>
      </c>
      <c r="F30" s="4">
        <v>2.6549999999999998</v>
      </c>
    </row>
    <row r="31" spans="1:6">
      <c r="A31" s="7">
        <v>41115.622256944444</v>
      </c>
      <c r="B31" s="4">
        <v>76.290000000000006</v>
      </c>
      <c r="C31" s="4">
        <v>7.5839999999999996</v>
      </c>
      <c r="D31" s="4">
        <v>7.9</v>
      </c>
      <c r="E31" s="4">
        <v>1727</v>
      </c>
      <c r="F31" s="4">
        <v>2.6549999999999998</v>
      </c>
    </row>
    <row r="32" spans="1:6">
      <c r="A32" s="7">
        <v>41115.622303240743</v>
      </c>
      <c r="B32" s="4">
        <v>76.290000000000006</v>
      </c>
      <c r="C32" s="4">
        <v>7.5949999999999998</v>
      </c>
      <c r="D32" s="4">
        <v>7.9</v>
      </c>
      <c r="E32" s="4">
        <v>1725</v>
      </c>
      <c r="F32" s="4">
        <v>2.681</v>
      </c>
    </row>
    <row r="33" spans="1:6">
      <c r="A33" s="7">
        <v>41115.622349537036</v>
      </c>
      <c r="B33" s="4">
        <v>76.3</v>
      </c>
      <c r="C33" s="4">
        <v>7.6040000000000001</v>
      </c>
      <c r="D33" s="4">
        <v>7.9</v>
      </c>
      <c r="E33" s="4">
        <v>1726</v>
      </c>
      <c r="F33" s="4">
        <v>2.6549999999999998</v>
      </c>
    </row>
    <row r="34" spans="1:6">
      <c r="A34" s="7">
        <v>41115.622395833336</v>
      </c>
      <c r="B34" s="4">
        <v>76.34</v>
      </c>
      <c r="C34" s="4">
        <v>7.6120000000000001</v>
      </c>
      <c r="D34" s="4">
        <v>7.9</v>
      </c>
      <c r="E34" s="4">
        <v>1722</v>
      </c>
      <c r="F34" s="4">
        <v>2.6549999999999998</v>
      </c>
    </row>
    <row r="35" spans="1:6">
      <c r="A35" s="7">
        <v>41115.622442129628</v>
      </c>
      <c r="B35" s="4">
        <v>76.349999999999994</v>
      </c>
      <c r="C35" s="4">
        <v>7.62</v>
      </c>
      <c r="D35" s="4">
        <v>7.9</v>
      </c>
      <c r="E35" s="4">
        <v>1722</v>
      </c>
      <c r="F35" s="4">
        <v>2.6549999999999998</v>
      </c>
    </row>
    <row r="36" spans="1:6">
      <c r="A36" s="7">
        <v>41115.622488425928</v>
      </c>
      <c r="B36" s="4">
        <v>76.290000000000006</v>
      </c>
      <c r="C36" s="4">
        <v>7.6269999999999998</v>
      </c>
      <c r="D36" s="4">
        <v>7.91</v>
      </c>
      <c r="E36" s="4">
        <v>1724</v>
      </c>
      <c r="F36" s="4">
        <v>2.6549999999999998</v>
      </c>
    </row>
    <row r="37" spans="1:6">
      <c r="A37" s="7">
        <v>41115.622534722221</v>
      </c>
      <c r="B37" s="4">
        <v>76.27</v>
      </c>
      <c r="C37" s="4">
        <v>7.633</v>
      </c>
      <c r="D37" s="4">
        <v>7.91</v>
      </c>
      <c r="E37" s="4">
        <v>1726</v>
      </c>
      <c r="F37" s="4">
        <v>2.681</v>
      </c>
    </row>
    <row r="38" spans="1:6">
      <c r="A38" s="7">
        <v>41115.622581018521</v>
      </c>
      <c r="B38" s="4">
        <v>76.260000000000005</v>
      </c>
      <c r="C38" s="4">
        <v>7.6239999999999997</v>
      </c>
      <c r="D38" s="4">
        <v>7.91</v>
      </c>
      <c r="E38" s="4">
        <v>1727</v>
      </c>
      <c r="F38" s="4">
        <v>2.681</v>
      </c>
    </row>
    <row r="39" spans="1:6">
      <c r="A39" s="7">
        <v>41115.622615740744</v>
      </c>
      <c r="B39" s="4">
        <v>76.25</v>
      </c>
      <c r="C39" s="4">
        <v>7.6289999999999996</v>
      </c>
      <c r="D39" s="4">
        <v>7.91</v>
      </c>
      <c r="E39" s="4">
        <v>1727</v>
      </c>
      <c r="F39" s="4">
        <v>2.6549999999999998</v>
      </c>
    </row>
    <row r="40" spans="1:6">
      <c r="A40" s="7">
        <v>41115.622662037036</v>
      </c>
      <c r="B40" s="4">
        <v>76.290000000000006</v>
      </c>
      <c r="C40" s="4">
        <v>7.6340000000000003</v>
      </c>
      <c r="D40" s="4">
        <v>7.91</v>
      </c>
      <c r="E40" s="4">
        <v>1725</v>
      </c>
      <c r="F40" s="4">
        <v>2.681</v>
      </c>
    </row>
    <row r="41" spans="1:6">
      <c r="A41" s="7">
        <v>41115.622708333336</v>
      </c>
      <c r="B41" s="4">
        <v>76.31</v>
      </c>
      <c r="C41" s="4">
        <v>7.6219999999999999</v>
      </c>
      <c r="D41" s="4">
        <v>7.88</v>
      </c>
      <c r="E41" s="4">
        <v>1726</v>
      </c>
      <c r="F41" s="4">
        <v>2.681</v>
      </c>
    </row>
    <row r="42" spans="1:6">
      <c r="A42" s="7">
        <v>41115.622754629629</v>
      </c>
      <c r="B42" s="4">
        <v>76.28</v>
      </c>
      <c r="C42" s="4">
        <v>6.5279999999999996</v>
      </c>
      <c r="D42" s="4">
        <v>7.9</v>
      </c>
      <c r="E42" s="4">
        <v>1717</v>
      </c>
      <c r="F42" s="4">
        <v>2.6549999999999998</v>
      </c>
    </row>
    <row r="43" spans="1:6">
      <c r="A43" s="7">
        <v>41115.622800925928</v>
      </c>
      <c r="B43" s="4">
        <v>76.45</v>
      </c>
      <c r="C43" s="4">
        <v>5.65</v>
      </c>
      <c r="D43" s="4">
        <v>7.91</v>
      </c>
      <c r="E43" s="4">
        <v>1680</v>
      </c>
      <c r="F43" s="4">
        <v>2.6549999999999998</v>
      </c>
    </row>
    <row r="44" spans="1:6">
      <c r="A44" s="7">
        <v>41115.622847222221</v>
      </c>
      <c r="B44" s="4">
        <v>76.73</v>
      </c>
      <c r="C44" s="4">
        <v>3.806</v>
      </c>
      <c r="D44" s="4">
        <v>7.95</v>
      </c>
      <c r="E44" s="4">
        <v>1658</v>
      </c>
      <c r="F44" s="4">
        <v>2.6549999999999998</v>
      </c>
    </row>
    <row r="45" spans="1:6">
      <c r="A45" s="7">
        <v>41115.622893518521</v>
      </c>
      <c r="B45" s="4">
        <v>77</v>
      </c>
      <c r="C45" s="4">
        <v>3.8769999999999998</v>
      </c>
      <c r="D45" s="4">
        <v>7.98</v>
      </c>
      <c r="E45" s="4">
        <v>1650</v>
      </c>
      <c r="F45" s="4">
        <v>2.6549999999999998</v>
      </c>
    </row>
  </sheetData>
  <pageMargins left="0.7" right="0.7" top="0.75" bottom="0.75" header="0.3" footer="0.3"/>
  <drawing r:id="rId1"/>
</worksheet>
</file>

<file path=xl/worksheets/sheet70.xml><?xml version="1.0" encoding="utf-8"?>
<worksheet xmlns="http://schemas.openxmlformats.org/spreadsheetml/2006/main" xmlns:r="http://schemas.openxmlformats.org/officeDocument/2006/relationships">
  <dimension ref="A1:K76"/>
  <sheetViews>
    <sheetView topLeftCell="E1" zoomScale="70" zoomScaleNormal="70" workbookViewId="0">
      <selection activeCell="C1" sqref="C1:K2"/>
    </sheetView>
  </sheetViews>
  <sheetFormatPr defaultRowHeight="15"/>
  <cols>
    <col min="1" max="5" width="14.85546875" style="4" customWidth="1"/>
    <col min="6" max="6" width="16.85546875" style="4" customWidth="1"/>
    <col min="7" max="7" width="19.7109375" style="4" customWidth="1"/>
    <col min="8" max="8" width="12.5703125" style="4" customWidth="1"/>
    <col min="9" max="9" width="11.7109375" style="4" customWidth="1"/>
    <col min="10" max="10" width="17.85546875" style="4" customWidth="1"/>
    <col min="11" max="16384" width="9.140625" style="4"/>
  </cols>
  <sheetData>
    <row r="1" spans="1:11" ht="36.75" customHeight="1">
      <c r="A1" s="4" t="s">
        <v>101</v>
      </c>
      <c r="B1" s="4" t="s">
        <v>221</v>
      </c>
      <c r="C1" s="9" t="s">
        <v>237</v>
      </c>
      <c r="D1" s="9" t="s">
        <v>236</v>
      </c>
      <c r="E1" s="9" t="s">
        <v>228</v>
      </c>
      <c r="F1" s="9" t="s">
        <v>229</v>
      </c>
      <c r="G1" s="9" t="s">
        <v>230</v>
      </c>
      <c r="H1" s="9" t="s">
        <v>242</v>
      </c>
      <c r="I1" s="9" t="s">
        <v>243</v>
      </c>
      <c r="J1" s="9" t="s">
        <v>231</v>
      </c>
      <c r="K1" s="9" t="s">
        <v>232</v>
      </c>
    </row>
    <row r="2" spans="1:11">
      <c r="A2" s="4" t="s">
        <v>103</v>
      </c>
      <c r="B2" s="7">
        <v>41116.465821759259</v>
      </c>
      <c r="C2" s="5">
        <v>41116</v>
      </c>
      <c r="D2" s="6">
        <v>0.46582175925925928</v>
      </c>
      <c r="E2" s="4">
        <f>MAX(B21:B71)-MIN(B21:B71)</f>
        <v>3.5799999999999983</v>
      </c>
      <c r="F2" s="4">
        <f>MAX(C21:C71)-MIN(C21:C71)</f>
        <v>3.4239999999999999</v>
      </c>
      <c r="G2" s="4">
        <f>MAX(E21:E71)-MIN(E21:E71)</f>
        <v>20</v>
      </c>
      <c r="H2" s="4">
        <f>MAX(B21:B71)</f>
        <v>75.91</v>
      </c>
      <c r="I2" s="4">
        <f>MIN(B21:B71)</f>
        <v>72.33</v>
      </c>
      <c r="J2" s="13"/>
      <c r="K2" s="4" t="s">
        <v>244</v>
      </c>
    </row>
    <row r="3" spans="1:11">
      <c r="A3" s="4" t="s">
        <v>146</v>
      </c>
      <c r="B3" s="7">
        <v>41116.465821759259</v>
      </c>
      <c r="K3" s="4" t="s">
        <v>329</v>
      </c>
    </row>
    <row r="4" spans="1:11">
      <c r="A4" s="4" t="s">
        <v>104</v>
      </c>
      <c r="B4" s="7">
        <v>41116.465821759259</v>
      </c>
    </row>
    <row r="7" spans="1:11">
      <c r="A7" s="4" t="s">
        <v>145</v>
      </c>
      <c r="B7" s="4" t="s">
        <v>144</v>
      </c>
      <c r="C7" s="4" t="s">
        <v>143</v>
      </c>
      <c r="D7" s="4" t="s">
        <v>124</v>
      </c>
      <c r="E7" s="4" t="s">
        <v>142</v>
      </c>
      <c r="F7" s="4" t="s">
        <v>141</v>
      </c>
    </row>
    <row r="8" spans="1:11">
      <c r="A8" s="15">
        <v>41116.468391203707</v>
      </c>
      <c r="B8" s="13">
        <v>73.97</v>
      </c>
      <c r="C8" s="13">
        <v>-0.20200000000000001</v>
      </c>
      <c r="D8" s="13">
        <v>7.1</v>
      </c>
      <c r="E8" s="13">
        <v>212.5</v>
      </c>
      <c r="F8" s="13">
        <v>2.5249999999999999</v>
      </c>
    </row>
    <row r="9" spans="1:11">
      <c r="A9" s="15">
        <v>41116.4684375</v>
      </c>
      <c r="B9" s="13">
        <v>73.91</v>
      </c>
      <c r="C9" s="13">
        <v>-0.191</v>
      </c>
      <c r="D9" s="13">
        <v>7.15</v>
      </c>
      <c r="E9" s="13">
        <v>211.9</v>
      </c>
      <c r="F9" s="13">
        <v>2.5510000000000002</v>
      </c>
    </row>
    <row r="10" spans="1:11">
      <c r="A10" s="15">
        <v>41116.4684837963</v>
      </c>
      <c r="B10" s="13">
        <v>73.84</v>
      </c>
      <c r="C10" s="13">
        <v>-0.215</v>
      </c>
      <c r="D10" s="13">
        <v>7.19</v>
      </c>
      <c r="E10" s="13">
        <v>211.8</v>
      </c>
      <c r="F10" s="13">
        <v>2.5510000000000002</v>
      </c>
    </row>
    <row r="11" spans="1:11">
      <c r="A11" s="15">
        <v>41116.468530092592</v>
      </c>
      <c r="B11" s="13">
        <v>73.61</v>
      </c>
      <c r="C11" s="13">
        <v>-0.20399999999999999</v>
      </c>
      <c r="D11" s="13">
        <v>7.22</v>
      </c>
      <c r="E11" s="13">
        <v>209.2</v>
      </c>
      <c r="F11" s="13">
        <v>2.5510000000000002</v>
      </c>
    </row>
    <row r="12" spans="1:11">
      <c r="A12" s="15">
        <v>41116.468576388892</v>
      </c>
      <c r="B12" s="13">
        <v>73.61</v>
      </c>
      <c r="C12" s="13">
        <v>-0.224</v>
      </c>
      <c r="D12" s="13">
        <v>7.21</v>
      </c>
      <c r="E12" s="13">
        <v>209.4</v>
      </c>
      <c r="F12" s="13">
        <v>2.5510000000000002</v>
      </c>
    </row>
    <row r="13" spans="1:11">
      <c r="A13" s="15">
        <v>41116.468622685185</v>
      </c>
      <c r="B13" s="13">
        <v>73.66</v>
      </c>
      <c r="C13" s="13">
        <v>-0.24099999999999999</v>
      </c>
      <c r="D13" s="13">
        <v>7.29</v>
      </c>
      <c r="E13" s="13">
        <v>208.6</v>
      </c>
      <c r="F13" s="13">
        <v>2.5249999999999999</v>
      </c>
    </row>
    <row r="14" spans="1:11">
      <c r="A14" s="15">
        <v>41116.468668981484</v>
      </c>
      <c r="B14" s="13">
        <v>74.099999999999994</v>
      </c>
      <c r="C14" s="13">
        <v>-0.222</v>
      </c>
      <c r="D14" s="13">
        <v>7.2</v>
      </c>
      <c r="E14" s="13">
        <v>209.8</v>
      </c>
      <c r="F14" s="13">
        <v>2.4470000000000001</v>
      </c>
    </row>
    <row r="15" spans="1:11">
      <c r="A15" s="15">
        <v>41116.468715277777</v>
      </c>
      <c r="B15" s="13">
        <v>74.2</v>
      </c>
      <c r="C15" s="13">
        <v>-0.22</v>
      </c>
      <c r="D15" s="13">
        <v>7.17</v>
      </c>
      <c r="E15" s="13">
        <v>209</v>
      </c>
      <c r="F15" s="13">
        <v>2.4729999999999999</v>
      </c>
    </row>
    <row r="16" spans="1:11">
      <c r="A16" s="15">
        <v>41116.468761574077</v>
      </c>
      <c r="B16" s="13">
        <v>74.209999999999994</v>
      </c>
      <c r="C16" s="13">
        <v>-0.216</v>
      </c>
      <c r="D16" s="13">
        <v>7.19</v>
      </c>
      <c r="E16" s="13">
        <v>208.6</v>
      </c>
      <c r="F16" s="13">
        <v>2.4209999999999998</v>
      </c>
    </row>
    <row r="17" spans="1:6">
      <c r="A17" s="15">
        <v>41116.4687962963</v>
      </c>
      <c r="B17" s="13">
        <v>74.16</v>
      </c>
      <c r="C17" s="13">
        <v>-0.23100000000000001</v>
      </c>
      <c r="D17" s="13">
        <v>7.15</v>
      </c>
      <c r="E17" s="13">
        <v>205.6</v>
      </c>
      <c r="F17" s="13">
        <v>2.5249999999999999</v>
      </c>
    </row>
    <row r="18" spans="1:6">
      <c r="A18" s="15">
        <v>41116.468842592592</v>
      </c>
      <c r="B18" s="13">
        <v>74.31</v>
      </c>
      <c r="C18" s="13">
        <v>-0.21199999999999999</v>
      </c>
      <c r="D18" s="13">
        <v>7.31</v>
      </c>
      <c r="E18" s="13">
        <v>202.8</v>
      </c>
      <c r="F18" s="13">
        <v>2.5510000000000002</v>
      </c>
    </row>
    <row r="19" spans="1:6">
      <c r="A19" s="15">
        <v>41116.468888888892</v>
      </c>
      <c r="B19" s="13">
        <v>74.73</v>
      </c>
      <c r="C19" s="13">
        <v>-0.21</v>
      </c>
      <c r="D19" s="13">
        <v>7.39</v>
      </c>
      <c r="E19" s="13">
        <v>202.2</v>
      </c>
      <c r="F19" s="13">
        <v>2.5249999999999999</v>
      </c>
    </row>
    <row r="20" spans="1:6">
      <c r="A20" s="15">
        <v>41116.468935185185</v>
      </c>
      <c r="B20" s="13">
        <v>75.290000000000006</v>
      </c>
      <c r="C20" s="13">
        <v>-0.108</v>
      </c>
      <c r="D20" s="13">
        <v>8.44</v>
      </c>
      <c r="E20" s="13">
        <v>1189</v>
      </c>
      <c r="F20" s="13">
        <v>2.4990000000000001</v>
      </c>
    </row>
    <row r="21" spans="1:6">
      <c r="A21" s="7">
        <v>41116.468981481485</v>
      </c>
      <c r="B21" s="4">
        <v>75.91</v>
      </c>
      <c r="C21" s="4">
        <v>3.0000000000000001E-3</v>
      </c>
      <c r="D21" s="4">
        <v>8.65</v>
      </c>
      <c r="E21" s="4">
        <v>1179</v>
      </c>
      <c r="F21" s="4">
        <v>2.4990000000000001</v>
      </c>
    </row>
    <row r="22" spans="1:6">
      <c r="A22" s="7">
        <v>41116.469027777777</v>
      </c>
      <c r="B22" s="4">
        <v>75.400000000000006</v>
      </c>
      <c r="C22" s="4">
        <v>0.19900000000000001</v>
      </c>
      <c r="D22" s="4">
        <v>8.7200000000000006</v>
      </c>
      <c r="E22" s="4">
        <v>1183</v>
      </c>
      <c r="F22" s="4">
        <v>2.5249999999999999</v>
      </c>
    </row>
    <row r="23" spans="1:6">
      <c r="A23" s="7">
        <v>41116.469074074077</v>
      </c>
      <c r="B23" s="4">
        <v>74.94</v>
      </c>
      <c r="C23" s="4">
        <v>0.51400000000000001</v>
      </c>
      <c r="D23" s="4">
        <v>8.75</v>
      </c>
      <c r="E23" s="4">
        <v>1176</v>
      </c>
      <c r="F23" s="4">
        <v>2.5249999999999999</v>
      </c>
    </row>
    <row r="24" spans="1:6">
      <c r="A24" s="7">
        <v>41116.46912037037</v>
      </c>
      <c r="B24" s="4">
        <v>73.05</v>
      </c>
      <c r="C24" s="4">
        <v>2.1749999999999998</v>
      </c>
      <c r="D24" s="4">
        <v>8.7200000000000006</v>
      </c>
      <c r="E24" s="4">
        <v>1176</v>
      </c>
      <c r="F24" s="4">
        <v>2.5249999999999999</v>
      </c>
    </row>
    <row r="25" spans="1:6">
      <c r="A25" s="7">
        <v>41116.469166666669</v>
      </c>
      <c r="B25" s="4">
        <v>72.63</v>
      </c>
      <c r="C25" s="4">
        <v>2.1709999999999998</v>
      </c>
      <c r="D25" s="4">
        <v>8.7100000000000009</v>
      </c>
      <c r="E25" s="4">
        <v>1180</v>
      </c>
      <c r="F25" s="4">
        <v>2.5249999999999999</v>
      </c>
    </row>
    <row r="26" spans="1:6">
      <c r="A26" s="7">
        <v>41116.469201388885</v>
      </c>
      <c r="B26" s="4">
        <v>72.599999999999994</v>
      </c>
      <c r="C26" s="4">
        <v>2.3090000000000002</v>
      </c>
      <c r="D26" s="4">
        <v>8.7100000000000009</v>
      </c>
      <c r="E26" s="4">
        <v>1180</v>
      </c>
      <c r="F26" s="4">
        <v>2.5249999999999999</v>
      </c>
    </row>
    <row r="27" spans="1:6">
      <c r="A27" s="7">
        <v>41116.469247685185</v>
      </c>
      <c r="B27" s="4">
        <v>72.47</v>
      </c>
      <c r="C27" s="4">
        <v>2.2559999999999998</v>
      </c>
      <c r="D27" s="4">
        <v>8.6999999999999993</v>
      </c>
      <c r="E27" s="4">
        <v>1182</v>
      </c>
      <c r="F27" s="4">
        <v>2.5249999999999999</v>
      </c>
    </row>
    <row r="28" spans="1:6">
      <c r="A28" s="7">
        <v>41116.469293981485</v>
      </c>
      <c r="B28" s="4">
        <v>72.78</v>
      </c>
      <c r="C28" s="4">
        <v>1.8089999999999999</v>
      </c>
      <c r="D28" s="4">
        <v>8.7200000000000006</v>
      </c>
      <c r="E28" s="4">
        <v>1181</v>
      </c>
      <c r="F28" s="4">
        <v>2.4990000000000001</v>
      </c>
    </row>
    <row r="29" spans="1:6">
      <c r="A29" s="7">
        <v>41116.469340277778</v>
      </c>
      <c r="B29" s="4">
        <v>73.14</v>
      </c>
      <c r="C29" s="4">
        <v>1.915</v>
      </c>
      <c r="D29" s="4">
        <v>8.73</v>
      </c>
      <c r="E29" s="4">
        <v>1180</v>
      </c>
      <c r="F29" s="4">
        <v>2.5510000000000002</v>
      </c>
    </row>
    <row r="30" spans="1:6">
      <c r="A30" s="7">
        <v>41116.469386574077</v>
      </c>
      <c r="B30" s="4">
        <v>72.959999999999994</v>
      </c>
      <c r="C30" s="4">
        <v>1.3380000000000001</v>
      </c>
      <c r="D30" s="4">
        <v>8.7100000000000009</v>
      </c>
      <c r="E30" s="4">
        <v>1180</v>
      </c>
      <c r="F30" s="4">
        <v>2.5510000000000002</v>
      </c>
    </row>
    <row r="31" spans="1:6">
      <c r="A31" s="7">
        <v>41116.46943287037</v>
      </c>
      <c r="B31" s="4">
        <v>72.989999999999995</v>
      </c>
      <c r="C31" s="4">
        <v>1.7609999999999999</v>
      </c>
      <c r="D31" s="4">
        <v>8.73</v>
      </c>
      <c r="E31" s="4">
        <v>1180</v>
      </c>
      <c r="F31" s="4">
        <v>2.5510000000000002</v>
      </c>
    </row>
    <row r="32" spans="1:6">
      <c r="A32" s="7">
        <v>41116.46947916667</v>
      </c>
      <c r="B32" s="4">
        <v>73.78</v>
      </c>
      <c r="C32" s="4">
        <v>1.3009999999999999</v>
      </c>
      <c r="D32" s="4">
        <v>8.74</v>
      </c>
      <c r="E32" s="4">
        <v>1178</v>
      </c>
      <c r="F32" s="4">
        <v>2.5510000000000002</v>
      </c>
    </row>
    <row r="33" spans="1:6">
      <c r="A33" s="7">
        <v>41116.469525462962</v>
      </c>
      <c r="B33" s="4">
        <v>74.23</v>
      </c>
      <c r="C33" s="4">
        <v>1.274</v>
      </c>
      <c r="D33" s="4">
        <v>8.75</v>
      </c>
      <c r="E33" s="4">
        <v>1187</v>
      </c>
      <c r="F33" s="4">
        <v>2.5510000000000002</v>
      </c>
    </row>
    <row r="34" spans="1:6">
      <c r="A34" s="7">
        <v>41116.469571759262</v>
      </c>
      <c r="B34" s="4">
        <v>73.3</v>
      </c>
      <c r="C34" s="4">
        <v>1.694</v>
      </c>
      <c r="D34" s="4">
        <v>8.76</v>
      </c>
      <c r="E34" s="4">
        <v>1184</v>
      </c>
      <c r="F34" s="4">
        <v>2.5510000000000002</v>
      </c>
    </row>
    <row r="35" spans="1:6">
      <c r="A35" s="7">
        <v>41116.469606481478</v>
      </c>
      <c r="B35" s="4">
        <v>73.349999999999994</v>
      </c>
      <c r="C35" s="4">
        <v>1.712</v>
      </c>
      <c r="D35" s="4">
        <v>8.76</v>
      </c>
      <c r="E35" s="4">
        <v>1181</v>
      </c>
      <c r="F35" s="4">
        <v>2.5510000000000002</v>
      </c>
    </row>
    <row r="36" spans="1:6">
      <c r="A36" s="7">
        <v>41116.469652777778</v>
      </c>
      <c r="B36" s="4">
        <v>73.22</v>
      </c>
      <c r="C36" s="4">
        <v>1.5329999999999999</v>
      </c>
      <c r="D36" s="4">
        <v>8.75</v>
      </c>
      <c r="E36" s="4">
        <v>1183</v>
      </c>
      <c r="F36" s="4">
        <v>2.5510000000000002</v>
      </c>
    </row>
    <row r="37" spans="1:6">
      <c r="A37" s="7">
        <v>41116.469699074078</v>
      </c>
      <c r="B37" s="4">
        <v>73.2</v>
      </c>
      <c r="C37" s="4">
        <v>1.59</v>
      </c>
      <c r="D37" s="4">
        <v>8.75</v>
      </c>
      <c r="E37" s="4">
        <v>1186</v>
      </c>
      <c r="F37" s="4">
        <v>2.5510000000000002</v>
      </c>
    </row>
    <row r="38" spans="1:6">
      <c r="A38" s="7">
        <v>41116.46974537037</v>
      </c>
      <c r="B38" s="4">
        <v>74.17</v>
      </c>
      <c r="C38" s="4">
        <v>1.3160000000000001</v>
      </c>
      <c r="D38" s="4">
        <v>8.76</v>
      </c>
      <c r="E38" s="4">
        <v>1184</v>
      </c>
      <c r="F38" s="4">
        <v>2.5510000000000002</v>
      </c>
    </row>
    <row r="39" spans="1:6">
      <c r="A39" s="7">
        <v>41116.46979166667</v>
      </c>
      <c r="B39" s="4">
        <v>73.38</v>
      </c>
      <c r="C39" s="4">
        <v>1.8089999999999999</v>
      </c>
      <c r="D39" s="4">
        <v>8.7200000000000006</v>
      </c>
      <c r="E39" s="4">
        <v>1185</v>
      </c>
      <c r="F39" s="4">
        <v>2.5510000000000002</v>
      </c>
    </row>
    <row r="40" spans="1:6">
      <c r="A40" s="7">
        <v>41116.469837962963</v>
      </c>
      <c r="B40" s="4">
        <v>73.42</v>
      </c>
      <c r="C40" s="4">
        <v>1.8160000000000001</v>
      </c>
      <c r="D40" s="4">
        <v>8.7200000000000006</v>
      </c>
      <c r="E40" s="4">
        <v>1184</v>
      </c>
      <c r="F40" s="4">
        <v>2.5510000000000002</v>
      </c>
    </row>
    <row r="41" spans="1:6">
      <c r="A41" s="7">
        <v>41116.469884259262</v>
      </c>
      <c r="B41" s="4">
        <v>73.540000000000006</v>
      </c>
      <c r="C41" s="4">
        <v>1.2729999999999999</v>
      </c>
      <c r="D41" s="4">
        <v>8.6300000000000008</v>
      </c>
      <c r="E41" s="4">
        <v>1176</v>
      </c>
      <c r="F41" s="4">
        <v>2.5249999999999999</v>
      </c>
    </row>
    <row r="42" spans="1:6">
      <c r="A42" s="7">
        <v>41116.469930555555</v>
      </c>
      <c r="B42" s="4">
        <v>72.97</v>
      </c>
      <c r="C42" s="4">
        <v>1.883</v>
      </c>
      <c r="D42" s="4">
        <v>8.6300000000000008</v>
      </c>
      <c r="E42" s="4">
        <v>1184</v>
      </c>
      <c r="F42" s="4">
        <v>2.5249999999999999</v>
      </c>
    </row>
    <row r="43" spans="1:6">
      <c r="A43" s="7">
        <v>41116.469976851855</v>
      </c>
      <c r="B43" s="4">
        <v>72.900000000000006</v>
      </c>
      <c r="C43" s="4">
        <v>1.996</v>
      </c>
      <c r="D43" s="4">
        <v>8.58</v>
      </c>
      <c r="E43" s="4">
        <v>1181</v>
      </c>
      <c r="F43" s="4">
        <v>2.5510000000000002</v>
      </c>
    </row>
    <row r="44" spans="1:6">
      <c r="A44" s="7">
        <v>41116.470011574071</v>
      </c>
      <c r="B44" s="4">
        <v>72.89</v>
      </c>
      <c r="C44" s="4">
        <v>1.4450000000000001</v>
      </c>
      <c r="D44" s="4">
        <v>8.6</v>
      </c>
      <c r="E44" s="4">
        <v>1179</v>
      </c>
      <c r="F44" s="4">
        <v>2.5249999999999999</v>
      </c>
    </row>
    <row r="45" spans="1:6">
      <c r="A45" s="7">
        <v>41116.470057870371</v>
      </c>
      <c r="B45" s="4">
        <v>72.66</v>
      </c>
      <c r="C45" s="4">
        <v>2.1469999999999998</v>
      </c>
      <c r="D45" s="4">
        <v>8.67</v>
      </c>
      <c r="E45" s="4">
        <v>1180</v>
      </c>
      <c r="F45" s="4">
        <v>2.4990000000000001</v>
      </c>
    </row>
    <row r="46" spans="1:6">
      <c r="A46" s="7">
        <v>41116.470104166663</v>
      </c>
      <c r="B46" s="4">
        <v>72.62</v>
      </c>
      <c r="C46" s="4">
        <v>2.2000000000000002</v>
      </c>
      <c r="D46" s="4">
        <v>8.6999999999999993</v>
      </c>
      <c r="E46" s="4">
        <v>1181</v>
      </c>
      <c r="F46" s="4">
        <v>2.5510000000000002</v>
      </c>
    </row>
    <row r="47" spans="1:6">
      <c r="A47" s="7">
        <v>41116.470150462963</v>
      </c>
      <c r="B47" s="4">
        <v>72.62</v>
      </c>
      <c r="C47" s="4">
        <v>2.2040000000000002</v>
      </c>
      <c r="D47" s="4">
        <v>8.7100000000000009</v>
      </c>
      <c r="E47" s="4">
        <v>1181</v>
      </c>
      <c r="F47" s="4">
        <v>2.5510000000000002</v>
      </c>
    </row>
    <row r="48" spans="1:6">
      <c r="A48" s="7">
        <v>41116.470196759263</v>
      </c>
      <c r="B48" s="4">
        <v>72.62</v>
      </c>
      <c r="C48" s="4">
        <v>2.2749999999999999</v>
      </c>
      <c r="D48" s="4">
        <v>8.7100000000000009</v>
      </c>
      <c r="E48" s="4">
        <v>1180</v>
      </c>
      <c r="F48" s="4">
        <v>2.5510000000000002</v>
      </c>
    </row>
    <row r="49" spans="1:6">
      <c r="A49" s="7">
        <v>41116.470243055555</v>
      </c>
      <c r="B49" s="4">
        <v>72.61</v>
      </c>
      <c r="C49" s="4">
        <v>2.8130000000000002</v>
      </c>
      <c r="D49" s="4">
        <v>8.73</v>
      </c>
      <c r="E49" s="4">
        <v>1175</v>
      </c>
      <c r="F49" s="4">
        <v>2.5249999999999999</v>
      </c>
    </row>
    <row r="50" spans="1:6">
      <c r="A50" s="7">
        <v>41116.470289351855</v>
      </c>
      <c r="B50" s="4">
        <v>72.55</v>
      </c>
      <c r="C50" s="4">
        <v>2.8180000000000001</v>
      </c>
      <c r="D50" s="4">
        <v>8.7100000000000009</v>
      </c>
      <c r="E50" s="4">
        <v>1180</v>
      </c>
      <c r="F50" s="4">
        <v>2.5510000000000002</v>
      </c>
    </row>
    <row r="51" spans="1:6">
      <c r="A51" s="7">
        <v>41116.470335648148</v>
      </c>
      <c r="B51" s="4">
        <v>72.55</v>
      </c>
      <c r="C51" s="4">
        <v>2.823</v>
      </c>
      <c r="D51" s="4">
        <v>8.7100000000000009</v>
      </c>
      <c r="E51" s="4">
        <v>1181</v>
      </c>
      <c r="F51" s="4">
        <v>2.5510000000000002</v>
      </c>
    </row>
    <row r="52" spans="1:6">
      <c r="A52" s="7">
        <v>41116.470381944448</v>
      </c>
      <c r="B52" s="4">
        <v>72.56</v>
      </c>
      <c r="C52" s="4">
        <v>2.8610000000000002</v>
      </c>
      <c r="D52" s="4">
        <v>8.6</v>
      </c>
      <c r="E52" s="4">
        <v>1177</v>
      </c>
      <c r="F52" s="4">
        <v>2.5249999999999999</v>
      </c>
    </row>
    <row r="53" spans="1:6">
      <c r="A53" s="7">
        <v>41116.47042824074</v>
      </c>
      <c r="B53" s="4">
        <v>72.48</v>
      </c>
      <c r="C53" s="4">
        <v>2.8650000000000002</v>
      </c>
      <c r="D53" s="4">
        <v>8.4700000000000006</v>
      </c>
      <c r="E53" s="4">
        <v>1181</v>
      </c>
      <c r="F53" s="4">
        <v>2.5249999999999999</v>
      </c>
    </row>
    <row r="54" spans="1:6">
      <c r="A54" s="7">
        <v>41116.470462962963</v>
      </c>
      <c r="B54" s="4">
        <v>72.489999999999995</v>
      </c>
      <c r="C54" s="4">
        <v>2.8690000000000002</v>
      </c>
      <c r="D54" s="4">
        <v>8.3800000000000008</v>
      </c>
      <c r="E54" s="4">
        <v>1179</v>
      </c>
      <c r="F54" s="4">
        <v>2.5510000000000002</v>
      </c>
    </row>
    <row r="55" spans="1:6">
      <c r="A55" s="7">
        <v>41116.470509259256</v>
      </c>
      <c r="B55" s="4">
        <v>72.55</v>
      </c>
      <c r="C55" s="4">
        <v>2.84</v>
      </c>
      <c r="D55" s="4">
        <v>8.2899999999999991</v>
      </c>
      <c r="E55" s="4">
        <v>1177</v>
      </c>
      <c r="F55" s="4">
        <v>2.5510000000000002</v>
      </c>
    </row>
    <row r="56" spans="1:6">
      <c r="A56" s="7">
        <v>41116.470555555556</v>
      </c>
      <c r="B56" s="4">
        <v>72.599999999999994</v>
      </c>
      <c r="C56" s="4">
        <v>2.7930000000000001</v>
      </c>
      <c r="D56" s="4">
        <v>8.17</v>
      </c>
      <c r="E56" s="4">
        <v>1177</v>
      </c>
      <c r="F56" s="4">
        <v>2.5510000000000002</v>
      </c>
    </row>
    <row r="57" spans="1:6">
      <c r="A57" s="7">
        <v>41116.470601851855</v>
      </c>
      <c r="B57" s="4">
        <v>73.09</v>
      </c>
      <c r="C57" s="4">
        <v>2.0289999999999999</v>
      </c>
      <c r="D57" s="4">
        <v>8.44</v>
      </c>
      <c r="E57" s="4">
        <v>1182</v>
      </c>
      <c r="F57" s="4">
        <v>2.5510000000000002</v>
      </c>
    </row>
    <row r="58" spans="1:6">
      <c r="A58" s="7">
        <v>41116.470648148148</v>
      </c>
      <c r="B58" s="4">
        <v>73.510000000000005</v>
      </c>
      <c r="C58" s="4">
        <v>1.931</v>
      </c>
      <c r="D58" s="4">
        <v>8.58</v>
      </c>
      <c r="E58" s="4">
        <v>1182</v>
      </c>
      <c r="F58" s="4">
        <v>2.5249999999999999</v>
      </c>
    </row>
    <row r="59" spans="1:6">
      <c r="A59" s="7">
        <v>41116.470694444448</v>
      </c>
      <c r="B59" s="4">
        <v>73.59</v>
      </c>
      <c r="C59" s="4">
        <v>1.9950000000000001</v>
      </c>
      <c r="D59" s="4">
        <v>8.5399999999999991</v>
      </c>
      <c r="E59" s="4">
        <v>1182</v>
      </c>
      <c r="F59" s="4">
        <v>2.5249999999999999</v>
      </c>
    </row>
    <row r="60" spans="1:6">
      <c r="A60" s="7">
        <v>41116.47074074074</v>
      </c>
      <c r="B60" s="4">
        <v>73.72</v>
      </c>
      <c r="C60" s="4">
        <v>1.173</v>
      </c>
      <c r="D60" s="4">
        <v>8.6300000000000008</v>
      </c>
      <c r="E60" s="4">
        <v>1189</v>
      </c>
      <c r="F60" s="4">
        <v>2.5249999999999999</v>
      </c>
    </row>
    <row r="61" spans="1:6">
      <c r="A61" s="7">
        <v>41116.47078703704</v>
      </c>
      <c r="B61" s="4">
        <v>74.38</v>
      </c>
      <c r="C61" s="4">
        <v>0.89900000000000002</v>
      </c>
      <c r="D61" s="4">
        <v>8.6999999999999993</v>
      </c>
      <c r="E61" s="4">
        <v>1169</v>
      </c>
      <c r="F61" s="4">
        <v>2.5249999999999999</v>
      </c>
    </row>
    <row r="62" spans="1:6">
      <c r="A62" s="7">
        <v>41116.470833333333</v>
      </c>
      <c r="B62" s="4">
        <v>72.650000000000006</v>
      </c>
      <c r="C62" s="4">
        <v>3.0219999999999998</v>
      </c>
      <c r="D62" s="4">
        <v>8.5500000000000007</v>
      </c>
      <c r="E62" s="4">
        <v>1177</v>
      </c>
      <c r="F62" s="4">
        <v>2.5510000000000002</v>
      </c>
    </row>
    <row r="63" spans="1:6">
      <c r="A63" s="7">
        <v>41116.470879629633</v>
      </c>
      <c r="B63" s="4">
        <v>72.53</v>
      </c>
      <c r="C63" s="4">
        <v>3.03</v>
      </c>
      <c r="D63" s="4">
        <v>8.3800000000000008</v>
      </c>
      <c r="E63" s="4">
        <v>1179</v>
      </c>
      <c r="F63" s="4">
        <v>2.5249999999999999</v>
      </c>
    </row>
    <row r="64" spans="1:6">
      <c r="A64" s="7">
        <v>41116.470925925925</v>
      </c>
      <c r="B64" s="4">
        <v>72.5</v>
      </c>
      <c r="C64" s="4">
        <v>2.0760000000000001</v>
      </c>
      <c r="D64" s="4">
        <v>8.3699999999999992</v>
      </c>
      <c r="E64" s="4">
        <v>1174</v>
      </c>
      <c r="F64" s="4">
        <v>2.5510000000000002</v>
      </c>
    </row>
    <row r="65" spans="1:6">
      <c r="A65" s="7">
        <v>41116.470960648148</v>
      </c>
      <c r="B65" s="4">
        <v>72.33</v>
      </c>
      <c r="C65" s="4">
        <v>3.3620000000000001</v>
      </c>
      <c r="D65" s="4">
        <v>8.42</v>
      </c>
      <c r="E65" s="4">
        <v>1181</v>
      </c>
      <c r="F65" s="4">
        <v>2.5510000000000002</v>
      </c>
    </row>
    <row r="66" spans="1:6">
      <c r="A66" s="7">
        <v>41116.471006944441</v>
      </c>
      <c r="B66" s="4">
        <v>72.34</v>
      </c>
      <c r="C66" s="4">
        <v>2.6669999999999998</v>
      </c>
      <c r="D66" s="4">
        <v>8.33</v>
      </c>
      <c r="E66" s="4">
        <v>1179</v>
      </c>
      <c r="F66" s="4">
        <v>2.5249999999999999</v>
      </c>
    </row>
    <row r="67" spans="1:6">
      <c r="A67" s="7">
        <v>41116.471053240741</v>
      </c>
      <c r="B67" s="4">
        <v>72.36</v>
      </c>
      <c r="C67" s="4">
        <v>3.423</v>
      </c>
      <c r="D67" s="4">
        <v>8.33</v>
      </c>
      <c r="E67" s="4">
        <v>1178</v>
      </c>
      <c r="F67" s="4">
        <v>2.5510000000000002</v>
      </c>
    </row>
    <row r="68" spans="1:6">
      <c r="A68" s="7">
        <v>41116.471099537041</v>
      </c>
      <c r="B68" s="4">
        <v>72.37</v>
      </c>
      <c r="C68" s="4">
        <v>3.4140000000000001</v>
      </c>
      <c r="D68" s="4">
        <v>8.34</v>
      </c>
      <c r="E68" s="4">
        <v>1179</v>
      </c>
      <c r="F68" s="4">
        <v>2.5510000000000002</v>
      </c>
    </row>
    <row r="69" spans="1:6">
      <c r="A69" s="7">
        <v>41116.471145833333</v>
      </c>
      <c r="B69" s="4">
        <v>72.37</v>
      </c>
      <c r="C69" s="4">
        <v>3.4209999999999998</v>
      </c>
      <c r="D69" s="4">
        <v>8.34</v>
      </c>
      <c r="E69" s="4">
        <v>1179</v>
      </c>
      <c r="F69" s="4">
        <v>2.5510000000000002</v>
      </c>
    </row>
    <row r="70" spans="1:6">
      <c r="A70" s="7">
        <v>41116.471192129633</v>
      </c>
      <c r="B70" s="4">
        <v>72.36</v>
      </c>
      <c r="C70" s="4">
        <v>3.427</v>
      </c>
      <c r="D70" s="4">
        <v>8.33</v>
      </c>
      <c r="E70" s="4">
        <v>1180</v>
      </c>
      <c r="F70" s="4">
        <v>2.5510000000000002</v>
      </c>
    </row>
    <row r="71" spans="1:6">
      <c r="A71" s="7">
        <v>41116.471238425926</v>
      </c>
      <c r="B71" s="4">
        <v>72.36</v>
      </c>
      <c r="C71" s="4">
        <v>2.2330000000000001</v>
      </c>
      <c r="D71" s="4">
        <v>8.27</v>
      </c>
      <c r="E71" s="4">
        <v>1182</v>
      </c>
      <c r="F71" s="4">
        <v>2.577</v>
      </c>
    </row>
    <row r="72" spans="1:6">
      <c r="A72" s="15">
        <v>41116.471284722225</v>
      </c>
      <c r="B72" s="13">
        <v>73.38</v>
      </c>
      <c r="C72" s="13">
        <v>-0.14499999999999999</v>
      </c>
      <c r="D72" s="13">
        <v>8.58</v>
      </c>
      <c r="E72" s="13">
        <v>1207</v>
      </c>
      <c r="F72" s="13">
        <v>2.5510000000000002</v>
      </c>
    </row>
    <row r="73" spans="1:6">
      <c r="A73" s="15">
        <v>41116.471331018518</v>
      </c>
      <c r="B73" s="13">
        <v>73.39</v>
      </c>
      <c r="C73" s="13">
        <v>-0.129</v>
      </c>
      <c r="D73" s="13">
        <v>8.67</v>
      </c>
      <c r="E73" s="13">
        <v>1.831</v>
      </c>
      <c r="F73" s="13">
        <v>2.6549999999999998</v>
      </c>
    </row>
    <row r="74" spans="1:6">
      <c r="A74" s="15">
        <v>41116.471377314818</v>
      </c>
      <c r="B74" s="13">
        <v>72.150000000000006</v>
      </c>
      <c r="C74" s="13">
        <v>-0.121</v>
      </c>
      <c r="D74" s="13">
        <v>8.66</v>
      </c>
      <c r="E74" s="13">
        <v>1.3560000000000001</v>
      </c>
      <c r="F74" s="13">
        <v>2.6549999999999998</v>
      </c>
    </row>
    <row r="75" spans="1:6">
      <c r="A75" s="15">
        <v>41116.471412037034</v>
      </c>
      <c r="B75" s="13">
        <v>72.03</v>
      </c>
      <c r="C75" s="13">
        <v>-0.18</v>
      </c>
      <c r="D75" s="13">
        <v>8.65</v>
      </c>
      <c r="E75" s="13">
        <v>1.3580000000000001</v>
      </c>
      <c r="F75" s="13">
        <v>2.6549999999999998</v>
      </c>
    </row>
    <row r="76" spans="1:6">
      <c r="A76" s="15">
        <v>41116.471458333333</v>
      </c>
      <c r="B76" s="13">
        <v>72.22</v>
      </c>
      <c r="C76" s="13">
        <v>-0.17100000000000001</v>
      </c>
      <c r="D76" s="13">
        <v>8.64</v>
      </c>
      <c r="E76" s="13">
        <v>1.355</v>
      </c>
      <c r="F76" s="13">
        <v>2.6549999999999998</v>
      </c>
    </row>
  </sheetData>
  <pageMargins left="0.7" right="0.7" top="0.75" bottom="0.75" header="0.3" footer="0.3"/>
  <pageSetup orientation="portrait" r:id="rId1"/>
  <drawing r:id="rId2"/>
</worksheet>
</file>

<file path=xl/worksheets/sheet71.xml><?xml version="1.0" encoding="utf-8"?>
<worksheet xmlns="http://schemas.openxmlformats.org/spreadsheetml/2006/main" xmlns:r="http://schemas.openxmlformats.org/officeDocument/2006/relationships">
  <dimension ref="A1:K47"/>
  <sheetViews>
    <sheetView zoomScale="60" zoomScaleNormal="60" workbookViewId="0">
      <selection activeCell="C1" sqref="C1:K2"/>
    </sheetView>
  </sheetViews>
  <sheetFormatPr defaultRowHeight="15"/>
  <cols>
    <col min="1" max="1" width="20.5703125" style="4" bestFit="1" customWidth="1"/>
    <col min="2" max="4" width="15.5703125" style="4" customWidth="1"/>
    <col min="5" max="5" width="13.42578125" style="4" customWidth="1"/>
    <col min="6" max="6" width="15.5703125" style="4" customWidth="1"/>
    <col min="7" max="7" width="18.5703125" style="4" customWidth="1"/>
    <col min="8" max="8" width="12.42578125" style="4" customWidth="1"/>
    <col min="9" max="9" width="11.85546875" style="4" customWidth="1"/>
    <col min="10" max="10" width="15.85546875" style="4" customWidth="1"/>
    <col min="11" max="16384" width="9.140625" style="4"/>
  </cols>
  <sheetData>
    <row r="1" spans="1:11" ht="40.5" customHeight="1">
      <c r="A1" s="4" t="s">
        <v>101</v>
      </c>
      <c r="B1" s="4" t="s">
        <v>222</v>
      </c>
      <c r="C1" s="9" t="s">
        <v>237</v>
      </c>
      <c r="D1" s="9" t="s">
        <v>236</v>
      </c>
      <c r="E1" s="9" t="s">
        <v>228</v>
      </c>
      <c r="F1" s="9" t="s">
        <v>229</v>
      </c>
      <c r="G1" s="9" t="s">
        <v>230</v>
      </c>
      <c r="H1" s="9" t="s">
        <v>242</v>
      </c>
      <c r="I1" s="9" t="s">
        <v>243</v>
      </c>
      <c r="J1" s="9" t="s">
        <v>231</v>
      </c>
      <c r="K1" s="9" t="s">
        <v>232</v>
      </c>
    </row>
    <row r="2" spans="1:11">
      <c r="A2" s="4" t="s">
        <v>103</v>
      </c>
      <c r="B2" s="7">
        <v>41116.499525462961</v>
      </c>
      <c r="C2" s="5">
        <v>41116</v>
      </c>
      <c r="D2" s="6">
        <v>0.49952546296296302</v>
      </c>
      <c r="E2" s="4">
        <f>MAX(B9:B45)-MIN(B9:B45)</f>
        <v>2.460000000000008</v>
      </c>
      <c r="F2" s="4">
        <f>MAX(C9:C45)-MIN(C9:C45)</f>
        <v>9.9860000000000007</v>
      </c>
      <c r="G2" s="4">
        <f>MAX(E9:E45)-MIN(E9:E45)</f>
        <v>26</v>
      </c>
      <c r="H2" s="4">
        <f>MAX(B9:B45)</f>
        <v>79.03</v>
      </c>
      <c r="I2" s="4">
        <f>MIN(B9:B45)</f>
        <v>76.569999999999993</v>
      </c>
      <c r="J2" s="13"/>
      <c r="K2" s="4" t="s">
        <v>244</v>
      </c>
    </row>
    <row r="3" spans="1:11">
      <c r="A3" s="4" t="s">
        <v>146</v>
      </c>
      <c r="B3" s="7">
        <v>41116.499525462961</v>
      </c>
    </row>
    <row r="4" spans="1:11">
      <c r="A4" s="4" t="s">
        <v>104</v>
      </c>
      <c r="B4" s="7">
        <v>41116.499525462961</v>
      </c>
    </row>
    <row r="7" spans="1:11">
      <c r="A7" s="4" t="s">
        <v>145</v>
      </c>
      <c r="B7" s="4" t="s">
        <v>144</v>
      </c>
      <c r="C7" s="4" t="s">
        <v>143</v>
      </c>
      <c r="D7" s="4" t="s">
        <v>124</v>
      </c>
      <c r="E7" s="4" t="s">
        <v>142</v>
      </c>
      <c r="F7" s="4" t="s">
        <v>141</v>
      </c>
    </row>
    <row r="8" spans="1:11">
      <c r="A8" s="15">
        <v>41116.501689814817</v>
      </c>
      <c r="B8" s="13">
        <v>74.099999999999994</v>
      </c>
      <c r="C8" s="13">
        <v>-0.158</v>
      </c>
      <c r="D8" s="13">
        <v>8.6199999999999992</v>
      </c>
      <c r="E8" s="13">
        <v>1.3280000000000001</v>
      </c>
      <c r="F8" s="13">
        <v>2.5510000000000002</v>
      </c>
    </row>
    <row r="9" spans="1:11">
      <c r="A9" s="23">
        <v>41116.501736111109</v>
      </c>
      <c r="B9" s="17">
        <v>77.62</v>
      </c>
      <c r="C9" s="17">
        <v>0.16400000000000001</v>
      </c>
      <c r="D9" s="17">
        <v>9.1300000000000008</v>
      </c>
      <c r="E9" s="17">
        <v>1038</v>
      </c>
      <c r="F9" s="17">
        <v>2.577</v>
      </c>
    </row>
    <row r="10" spans="1:11">
      <c r="A10" s="7">
        <v>41116.501770833333</v>
      </c>
      <c r="B10" s="4">
        <v>78.86</v>
      </c>
      <c r="C10" s="4">
        <v>0.32700000000000001</v>
      </c>
      <c r="D10" s="4">
        <v>9.16</v>
      </c>
      <c r="E10" s="4">
        <v>1024</v>
      </c>
      <c r="F10" s="4">
        <v>2.577</v>
      </c>
    </row>
    <row r="11" spans="1:11">
      <c r="A11" s="7">
        <v>41116.501817129632</v>
      </c>
      <c r="B11" s="4">
        <v>78.89</v>
      </c>
      <c r="C11" s="4">
        <v>0.72799999999999998</v>
      </c>
      <c r="D11" s="4">
        <v>9.18</v>
      </c>
      <c r="E11" s="4">
        <v>1024</v>
      </c>
      <c r="F11" s="4">
        <v>2.577</v>
      </c>
    </row>
    <row r="12" spans="1:11">
      <c r="A12" s="7">
        <v>41116.501863425925</v>
      </c>
      <c r="B12" s="4">
        <v>78.89</v>
      </c>
      <c r="C12" s="4">
        <v>0.79</v>
      </c>
      <c r="D12" s="4">
        <v>9.19</v>
      </c>
      <c r="E12" s="4">
        <v>1024</v>
      </c>
      <c r="F12" s="4">
        <v>2.577</v>
      </c>
    </row>
    <row r="13" spans="1:11">
      <c r="A13" s="7">
        <v>41116.501909722225</v>
      </c>
      <c r="B13" s="4">
        <v>78.819999999999993</v>
      </c>
      <c r="C13" s="4">
        <v>2.0630000000000002</v>
      </c>
      <c r="D13" s="4">
        <v>9.19</v>
      </c>
      <c r="E13" s="4">
        <v>1022</v>
      </c>
      <c r="F13" s="4">
        <v>2.577</v>
      </c>
    </row>
    <row r="14" spans="1:11">
      <c r="A14" s="7">
        <v>41116.501956018517</v>
      </c>
      <c r="B14" s="4">
        <v>78.400000000000006</v>
      </c>
      <c r="C14" s="4">
        <v>3.3860000000000001</v>
      </c>
      <c r="D14" s="4">
        <v>9.18</v>
      </c>
      <c r="E14" s="4">
        <v>1022</v>
      </c>
      <c r="F14" s="4">
        <v>2.577</v>
      </c>
    </row>
    <row r="15" spans="1:11">
      <c r="A15" s="7">
        <v>41116.502002314817</v>
      </c>
      <c r="B15" s="4">
        <v>78.290000000000006</v>
      </c>
      <c r="C15" s="4">
        <v>4.944</v>
      </c>
      <c r="D15" s="4">
        <v>9.18</v>
      </c>
      <c r="E15" s="4">
        <v>1021</v>
      </c>
      <c r="F15" s="4">
        <v>2.5510000000000002</v>
      </c>
    </row>
    <row r="16" spans="1:11">
      <c r="A16" s="7">
        <v>41116.50204861111</v>
      </c>
      <c r="B16" s="4">
        <v>77.67</v>
      </c>
      <c r="C16" s="4">
        <v>6.6550000000000002</v>
      </c>
      <c r="D16" s="4">
        <v>9.15</v>
      </c>
      <c r="E16" s="4">
        <v>1018</v>
      </c>
      <c r="F16" s="4">
        <v>2.577</v>
      </c>
    </row>
    <row r="17" spans="1:6">
      <c r="A17" s="7">
        <v>41116.502083333333</v>
      </c>
      <c r="B17" s="4">
        <v>76.78</v>
      </c>
      <c r="C17" s="4">
        <v>8.5719999999999992</v>
      </c>
      <c r="D17" s="4">
        <v>9.1</v>
      </c>
      <c r="E17" s="4">
        <v>1024</v>
      </c>
      <c r="F17" s="4">
        <v>2.577</v>
      </c>
    </row>
    <row r="18" spans="1:6">
      <c r="A18" s="7">
        <v>41116.502129629633</v>
      </c>
      <c r="B18" s="4">
        <v>76.75</v>
      </c>
      <c r="C18" s="4">
        <v>9.8480000000000008</v>
      </c>
      <c r="D18" s="4">
        <v>9.07</v>
      </c>
      <c r="E18" s="4">
        <v>1024</v>
      </c>
      <c r="F18" s="4">
        <v>2.577</v>
      </c>
    </row>
    <row r="19" spans="1:6">
      <c r="A19" s="7">
        <v>41116.502175925925</v>
      </c>
      <c r="B19" s="4">
        <v>76.69</v>
      </c>
      <c r="C19" s="4">
        <v>10.15</v>
      </c>
      <c r="D19" s="4">
        <v>8.58</v>
      </c>
      <c r="E19" s="4">
        <v>1025</v>
      </c>
      <c r="F19" s="4">
        <v>2.577</v>
      </c>
    </row>
    <row r="20" spans="1:6">
      <c r="A20" s="7">
        <v>41116.502222222225</v>
      </c>
      <c r="B20" s="4">
        <v>76.63</v>
      </c>
      <c r="C20" s="4">
        <v>10.137</v>
      </c>
      <c r="D20" s="4">
        <v>8.4</v>
      </c>
      <c r="E20" s="4">
        <v>1031</v>
      </c>
      <c r="F20" s="4">
        <v>2.577</v>
      </c>
    </row>
    <row r="21" spans="1:6">
      <c r="A21" s="7">
        <v>41116.502268518518</v>
      </c>
      <c r="B21" s="4">
        <v>76.61</v>
      </c>
      <c r="C21" s="4">
        <v>10.141999999999999</v>
      </c>
      <c r="D21" s="4">
        <v>8.3000000000000007</v>
      </c>
      <c r="E21" s="4">
        <v>1037</v>
      </c>
      <c r="F21" s="4">
        <v>2.577</v>
      </c>
    </row>
    <row r="22" spans="1:6">
      <c r="A22" s="7">
        <v>41116.502314814818</v>
      </c>
      <c r="B22" s="4">
        <v>76.62</v>
      </c>
      <c r="C22" s="4">
        <v>10.029999999999999</v>
      </c>
      <c r="D22" s="4">
        <v>8.11</v>
      </c>
      <c r="E22" s="4">
        <v>1026</v>
      </c>
      <c r="F22" s="4">
        <v>2.577</v>
      </c>
    </row>
    <row r="23" spans="1:6">
      <c r="A23" s="7">
        <v>41116.50236111111</v>
      </c>
      <c r="B23" s="4">
        <v>76.63</v>
      </c>
      <c r="C23" s="4">
        <v>10.000999999999999</v>
      </c>
      <c r="D23" s="4">
        <v>7.98</v>
      </c>
      <c r="E23" s="4">
        <v>1027</v>
      </c>
      <c r="F23" s="4">
        <v>2.577</v>
      </c>
    </row>
    <row r="24" spans="1:6">
      <c r="A24" s="7">
        <v>41116.50240740741</v>
      </c>
      <c r="B24" s="4">
        <v>76.650000000000006</v>
      </c>
      <c r="C24" s="4">
        <v>10.005000000000001</v>
      </c>
      <c r="D24" s="4">
        <v>7.84</v>
      </c>
      <c r="E24" s="4">
        <v>1027</v>
      </c>
      <c r="F24" s="4">
        <v>2.577</v>
      </c>
    </row>
    <row r="25" spans="1:6">
      <c r="A25" s="7">
        <v>41116.502442129633</v>
      </c>
      <c r="B25" s="4">
        <v>76.650000000000006</v>
      </c>
      <c r="C25" s="4">
        <v>10.009</v>
      </c>
      <c r="D25" s="4">
        <v>7.75</v>
      </c>
      <c r="E25" s="4">
        <v>1026</v>
      </c>
      <c r="F25" s="4">
        <v>2.5510000000000002</v>
      </c>
    </row>
    <row r="26" spans="1:6">
      <c r="A26" s="7">
        <v>41116.502488425926</v>
      </c>
      <c r="B26" s="4">
        <v>76.650000000000006</v>
      </c>
      <c r="C26" s="4">
        <v>9.9960000000000004</v>
      </c>
      <c r="D26" s="4">
        <v>7.68</v>
      </c>
      <c r="E26" s="4">
        <v>1026</v>
      </c>
      <c r="F26" s="4">
        <v>2.577</v>
      </c>
    </row>
    <row r="27" spans="1:6">
      <c r="A27" s="7">
        <v>41116.502534722225</v>
      </c>
      <c r="B27" s="4">
        <v>76.650000000000006</v>
      </c>
      <c r="C27" s="4">
        <v>9.5489999999999995</v>
      </c>
      <c r="D27" s="4">
        <v>7.61</v>
      </c>
      <c r="E27" s="4">
        <v>1034</v>
      </c>
      <c r="F27" s="4">
        <v>2.577</v>
      </c>
    </row>
    <row r="28" spans="1:6">
      <c r="A28" s="7">
        <v>41116.502581018518</v>
      </c>
      <c r="B28" s="4">
        <v>76.75</v>
      </c>
      <c r="C28" s="4">
        <v>8.8360000000000003</v>
      </c>
      <c r="D28" s="4">
        <v>8.57</v>
      </c>
      <c r="E28" s="4">
        <v>1024</v>
      </c>
      <c r="F28" s="4">
        <v>2.4990000000000001</v>
      </c>
    </row>
    <row r="29" spans="1:6">
      <c r="A29" s="7">
        <v>41116.502627314818</v>
      </c>
      <c r="B29" s="4">
        <v>76.72</v>
      </c>
      <c r="C29" s="4">
        <v>10.022</v>
      </c>
      <c r="D29" s="4">
        <v>8.82</v>
      </c>
      <c r="E29" s="4">
        <v>1023</v>
      </c>
      <c r="F29" s="4">
        <v>2.4729999999999999</v>
      </c>
    </row>
    <row r="30" spans="1:6">
      <c r="A30" s="7">
        <v>41116.50267361111</v>
      </c>
      <c r="B30" s="4">
        <v>76.63</v>
      </c>
      <c r="C30" s="4">
        <v>10.025</v>
      </c>
      <c r="D30" s="4">
        <v>8.81</v>
      </c>
      <c r="E30" s="4">
        <v>1026</v>
      </c>
      <c r="F30" s="4">
        <v>2.4729999999999999</v>
      </c>
    </row>
    <row r="31" spans="1:6">
      <c r="A31" s="7">
        <v>41116.50271990741</v>
      </c>
      <c r="B31" s="4">
        <v>76.599999999999994</v>
      </c>
      <c r="C31" s="4">
        <v>10.010999999999999</v>
      </c>
      <c r="D31" s="4">
        <v>8.8000000000000007</v>
      </c>
      <c r="E31" s="4">
        <v>1026</v>
      </c>
      <c r="F31" s="4">
        <v>2.4990000000000001</v>
      </c>
    </row>
    <row r="32" spans="1:6">
      <c r="A32" s="7">
        <v>41116.502766203703</v>
      </c>
      <c r="B32" s="4">
        <v>76.599999999999994</v>
      </c>
      <c r="C32" s="4">
        <v>10.031000000000001</v>
      </c>
      <c r="D32" s="4">
        <v>8.7899999999999991</v>
      </c>
      <c r="E32" s="4">
        <v>1028</v>
      </c>
      <c r="F32" s="4">
        <v>2.4729999999999999</v>
      </c>
    </row>
    <row r="33" spans="1:6">
      <c r="A33" s="7">
        <v>41116.502800925926</v>
      </c>
      <c r="B33" s="4">
        <v>76.61</v>
      </c>
      <c r="C33" s="4">
        <v>10.032999999999999</v>
      </c>
      <c r="D33" s="4">
        <v>8.7799999999999994</v>
      </c>
      <c r="E33" s="4">
        <v>1028</v>
      </c>
      <c r="F33" s="4">
        <v>2.4729999999999999</v>
      </c>
    </row>
    <row r="34" spans="1:6">
      <c r="A34" s="7">
        <v>41116.502847222226</v>
      </c>
      <c r="B34" s="4">
        <v>76.59</v>
      </c>
      <c r="C34" s="4">
        <v>10.035</v>
      </c>
      <c r="D34" s="4">
        <v>8.77</v>
      </c>
      <c r="E34" s="4">
        <v>1028</v>
      </c>
      <c r="F34" s="4">
        <v>2.4729999999999999</v>
      </c>
    </row>
    <row r="35" spans="1:6">
      <c r="A35" s="7">
        <v>41116.502893518518</v>
      </c>
      <c r="B35" s="4">
        <v>76.59</v>
      </c>
      <c r="C35" s="4">
        <v>10.02</v>
      </c>
      <c r="D35" s="4">
        <v>8.76</v>
      </c>
      <c r="E35" s="4">
        <v>1027</v>
      </c>
      <c r="F35" s="4">
        <v>2.4729999999999999</v>
      </c>
    </row>
    <row r="36" spans="1:6">
      <c r="A36" s="7">
        <v>41116.502939814818</v>
      </c>
      <c r="B36" s="4">
        <v>76.59</v>
      </c>
      <c r="C36" s="4">
        <v>10.022</v>
      </c>
      <c r="D36" s="4">
        <v>8.75</v>
      </c>
      <c r="E36" s="4">
        <v>1027</v>
      </c>
      <c r="F36" s="4">
        <v>2.4729999999999999</v>
      </c>
    </row>
    <row r="37" spans="1:6">
      <c r="A37" s="7">
        <v>41116.502986111111</v>
      </c>
      <c r="B37" s="4">
        <v>76.58</v>
      </c>
      <c r="C37" s="4">
        <v>10.039</v>
      </c>
      <c r="D37" s="4">
        <v>8.74</v>
      </c>
      <c r="E37" s="4">
        <v>1027</v>
      </c>
      <c r="F37" s="4">
        <v>2.4729999999999999</v>
      </c>
    </row>
    <row r="38" spans="1:6">
      <c r="A38" s="7">
        <v>41116.503032407411</v>
      </c>
      <c r="B38" s="4">
        <v>76.569999999999993</v>
      </c>
      <c r="C38" s="4">
        <v>10.023999999999999</v>
      </c>
      <c r="D38" s="4">
        <v>8.73</v>
      </c>
      <c r="E38" s="4">
        <v>1028</v>
      </c>
      <c r="F38" s="4">
        <v>2.4729999999999999</v>
      </c>
    </row>
    <row r="39" spans="1:6">
      <c r="A39" s="7">
        <v>41116.503078703703</v>
      </c>
      <c r="B39" s="4">
        <v>76.58</v>
      </c>
      <c r="C39" s="4">
        <v>10.025</v>
      </c>
      <c r="D39" s="4">
        <v>8.7100000000000009</v>
      </c>
      <c r="E39" s="4">
        <v>1027</v>
      </c>
      <c r="F39" s="4">
        <v>2.4729999999999999</v>
      </c>
    </row>
    <row r="40" spans="1:6">
      <c r="A40" s="7">
        <v>41116.503125000003</v>
      </c>
      <c r="B40" s="4">
        <v>76.569999999999993</v>
      </c>
      <c r="C40" s="4">
        <v>8.31</v>
      </c>
      <c r="D40" s="4">
        <v>8.84</v>
      </c>
      <c r="E40" s="4">
        <v>1024</v>
      </c>
      <c r="F40" s="4">
        <v>2.4990000000000001</v>
      </c>
    </row>
    <row r="41" spans="1:6">
      <c r="A41" s="7">
        <v>41116.503159722219</v>
      </c>
      <c r="B41" s="4">
        <v>76.66</v>
      </c>
      <c r="C41" s="4">
        <v>4.3140000000000001</v>
      </c>
      <c r="D41" s="4">
        <v>9</v>
      </c>
      <c r="E41" s="4">
        <v>1044</v>
      </c>
      <c r="F41" s="4">
        <v>2.4729999999999999</v>
      </c>
    </row>
    <row r="42" spans="1:6">
      <c r="A42" s="7">
        <v>41116.503206018519</v>
      </c>
      <c r="B42" s="4">
        <v>78.39</v>
      </c>
      <c r="C42" s="4">
        <v>3.93</v>
      </c>
      <c r="D42" s="4">
        <v>9.08</v>
      </c>
      <c r="E42" s="4">
        <v>1024</v>
      </c>
      <c r="F42" s="4">
        <v>2.4729999999999999</v>
      </c>
    </row>
    <row r="43" spans="1:6">
      <c r="A43" s="7">
        <v>41116.503252314818</v>
      </c>
      <c r="B43" s="4">
        <v>78.489999999999995</v>
      </c>
      <c r="C43" s="4">
        <v>2.1859999999999999</v>
      </c>
      <c r="D43" s="4">
        <v>9.11</v>
      </c>
      <c r="E43" s="4">
        <v>1026</v>
      </c>
      <c r="F43" s="4">
        <v>2.4990000000000001</v>
      </c>
    </row>
    <row r="44" spans="1:6">
      <c r="A44" s="7">
        <v>41116.503298611111</v>
      </c>
      <c r="B44" s="4">
        <v>78.900000000000006</v>
      </c>
      <c r="C44" s="4">
        <v>0.70499999999999996</v>
      </c>
      <c r="D44" s="4">
        <v>9.14</v>
      </c>
      <c r="E44" s="4">
        <v>1024</v>
      </c>
      <c r="F44" s="4">
        <v>2.4990000000000001</v>
      </c>
    </row>
    <row r="45" spans="1:6">
      <c r="A45" s="7">
        <v>41116.503344907411</v>
      </c>
      <c r="B45" s="4">
        <v>79.03</v>
      </c>
      <c r="C45" s="4">
        <v>0.55400000000000005</v>
      </c>
      <c r="D45" s="4">
        <v>9.15</v>
      </c>
      <c r="E45" s="4">
        <v>1024</v>
      </c>
      <c r="F45" s="4">
        <v>2.4990000000000001</v>
      </c>
    </row>
    <row r="46" spans="1:6">
      <c r="A46" s="15">
        <v>41116.503391203703</v>
      </c>
      <c r="B46" s="13">
        <v>79.08</v>
      </c>
      <c r="C46" s="13">
        <v>-4.8000000000000001E-2</v>
      </c>
      <c r="D46" s="13">
        <v>9.15</v>
      </c>
      <c r="E46" s="13">
        <v>2.6789999999999998</v>
      </c>
      <c r="F46" s="13">
        <v>2.4990000000000001</v>
      </c>
    </row>
    <row r="47" spans="1:6">
      <c r="A47" s="15">
        <v>41116.503437500003</v>
      </c>
      <c r="B47" s="13">
        <v>75.66</v>
      </c>
      <c r="C47" s="13">
        <v>-0.13300000000000001</v>
      </c>
      <c r="D47" s="13">
        <v>9.1199999999999992</v>
      </c>
      <c r="E47" s="13">
        <v>1.3049999999999999</v>
      </c>
      <c r="F47" s="13">
        <v>2.4729999999999999</v>
      </c>
    </row>
  </sheetData>
  <pageMargins left="0.7" right="0.7" top="0.75" bottom="0.75" header="0.3" footer="0.3"/>
  <drawing r:id="rId1"/>
</worksheet>
</file>

<file path=xl/worksheets/sheet72.xml><?xml version="1.0" encoding="utf-8"?>
<worksheet xmlns="http://schemas.openxmlformats.org/spreadsheetml/2006/main" xmlns:r="http://schemas.openxmlformats.org/officeDocument/2006/relationships">
  <dimension ref="A1:K49"/>
  <sheetViews>
    <sheetView zoomScale="70" zoomScaleNormal="70" workbookViewId="0">
      <selection activeCell="C1" sqref="C1:K2"/>
    </sheetView>
  </sheetViews>
  <sheetFormatPr defaultRowHeight="15"/>
  <cols>
    <col min="1" max="4" width="17" style="4" customWidth="1"/>
    <col min="5" max="5" width="12.85546875" style="4" customWidth="1"/>
    <col min="6" max="6" width="17" style="4" customWidth="1"/>
    <col min="7" max="7" width="19.140625" style="4" customWidth="1"/>
    <col min="8" max="8" width="13.5703125" style="4" customWidth="1"/>
    <col min="9" max="9" width="12.42578125" style="4" customWidth="1"/>
    <col min="10" max="10" width="18" style="4" customWidth="1"/>
    <col min="11" max="16384" width="9.140625" style="4"/>
  </cols>
  <sheetData>
    <row r="1" spans="1:11" ht="38.25" customHeight="1">
      <c r="A1" s="4" t="s">
        <v>101</v>
      </c>
      <c r="B1" s="4" t="s">
        <v>223</v>
      </c>
      <c r="C1" s="9" t="s">
        <v>237</v>
      </c>
      <c r="D1" s="9" t="s">
        <v>236</v>
      </c>
      <c r="E1" s="9" t="s">
        <v>228</v>
      </c>
      <c r="F1" s="9" t="s">
        <v>229</v>
      </c>
      <c r="G1" s="9" t="s">
        <v>230</v>
      </c>
      <c r="H1" s="9" t="s">
        <v>242</v>
      </c>
      <c r="I1" s="9" t="s">
        <v>243</v>
      </c>
      <c r="J1" s="9" t="s">
        <v>231</v>
      </c>
      <c r="K1" s="9" t="s">
        <v>232</v>
      </c>
    </row>
    <row r="2" spans="1:11">
      <c r="A2" s="4" t="s">
        <v>103</v>
      </c>
      <c r="B2" s="7">
        <v>41116.496215277781</v>
      </c>
      <c r="C2" s="5">
        <v>41116</v>
      </c>
      <c r="D2" s="6">
        <v>0.49621527777777774</v>
      </c>
      <c r="E2" s="4">
        <f>MAX(B8:B49)-MIN(B8:B49)</f>
        <v>3.6499999999999915</v>
      </c>
      <c r="F2" s="4">
        <f>MAX(C8:C49)-MIN(C8:C49)</f>
        <v>3.6750000000000003</v>
      </c>
      <c r="G2" s="4">
        <f>MAX(E8:E49)-MIN(E8:E49)</f>
        <v>50.899999999999977</v>
      </c>
      <c r="H2" s="4">
        <f>MAX(B8:B49)</f>
        <v>80.319999999999993</v>
      </c>
      <c r="I2" s="4">
        <f>MIN(B8:B49)</f>
        <v>76.67</v>
      </c>
      <c r="J2" s="13"/>
      <c r="K2" s="4" t="s">
        <v>244</v>
      </c>
    </row>
    <row r="3" spans="1:11">
      <c r="A3" s="4" t="s">
        <v>146</v>
      </c>
      <c r="B3" s="7">
        <v>41116.496215277781</v>
      </c>
    </row>
    <row r="4" spans="1:11">
      <c r="A4" s="4" t="s">
        <v>104</v>
      </c>
      <c r="B4" s="7">
        <v>41116.496215277781</v>
      </c>
    </row>
    <row r="7" spans="1:11">
      <c r="A7" s="4" t="s">
        <v>145</v>
      </c>
      <c r="B7" s="4" t="s">
        <v>144</v>
      </c>
      <c r="C7" s="4" t="s">
        <v>143</v>
      </c>
      <c r="D7" s="4" t="s">
        <v>124</v>
      </c>
      <c r="E7" s="4" t="s">
        <v>142</v>
      </c>
      <c r="F7" s="4" t="s">
        <v>141</v>
      </c>
    </row>
    <row r="8" spans="1:11">
      <c r="A8" s="7">
        <v>41116.496793981481</v>
      </c>
      <c r="B8" s="4">
        <v>80</v>
      </c>
      <c r="C8" s="4">
        <v>0.52500000000000002</v>
      </c>
      <c r="D8" s="4">
        <v>9.41</v>
      </c>
      <c r="E8" s="4">
        <v>1024</v>
      </c>
      <c r="F8" s="4">
        <v>2.6030000000000002</v>
      </c>
    </row>
    <row r="9" spans="1:11">
      <c r="A9" s="7">
        <v>41116.496840277781</v>
      </c>
      <c r="B9" s="4">
        <v>79.55</v>
      </c>
      <c r="C9" s="4">
        <v>3.5489999999999999</v>
      </c>
      <c r="D9" s="4">
        <v>9.4</v>
      </c>
      <c r="E9" s="4">
        <v>999.5</v>
      </c>
      <c r="F9" s="4">
        <v>2.577</v>
      </c>
    </row>
    <row r="10" spans="1:11">
      <c r="A10" s="7">
        <v>41116.496886574074</v>
      </c>
      <c r="B10" s="4">
        <v>77.78</v>
      </c>
      <c r="C10" s="4">
        <v>1.7430000000000001</v>
      </c>
      <c r="D10" s="4">
        <v>9.36</v>
      </c>
      <c r="E10" s="4">
        <v>1028</v>
      </c>
      <c r="F10" s="4">
        <v>2.6030000000000002</v>
      </c>
    </row>
    <row r="11" spans="1:11">
      <c r="A11" s="7">
        <v>41116.496932870374</v>
      </c>
      <c r="B11" s="4">
        <v>79.37</v>
      </c>
      <c r="C11" s="4">
        <v>1.5189999999999999</v>
      </c>
      <c r="D11" s="4">
        <v>9.3800000000000008</v>
      </c>
      <c r="E11" s="4">
        <v>1022</v>
      </c>
      <c r="F11" s="4">
        <v>2.577</v>
      </c>
    </row>
    <row r="12" spans="1:11">
      <c r="A12" s="7">
        <v>41116.496979166666</v>
      </c>
      <c r="B12" s="4">
        <v>79.08</v>
      </c>
      <c r="C12" s="4">
        <v>1.486</v>
      </c>
      <c r="D12" s="4">
        <v>9.4</v>
      </c>
      <c r="E12" s="4">
        <v>1029</v>
      </c>
      <c r="F12" s="4">
        <v>2.6030000000000002</v>
      </c>
    </row>
    <row r="13" spans="1:11">
      <c r="A13" s="7">
        <v>41116.497025462966</v>
      </c>
      <c r="B13" s="4">
        <v>77.83</v>
      </c>
      <c r="C13" s="4">
        <v>2.722</v>
      </c>
      <c r="D13" s="4">
        <v>9.35</v>
      </c>
      <c r="E13" s="4">
        <v>1013</v>
      </c>
      <c r="F13" s="4">
        <v>2.577</v>
      </c>
    </row>
    <row r="14" spans="1:11">
      <c r="A14" s="7">
        <v>41116.497060185182</v>
      </c>
      <c r="B14" s="4">
        <v>77.11</v>
      </c>
      <c r="C14" s="4">
        <v>3.1520000000000001</v>
      </c>
      <c r="D14" s="4">
        <v>9.31</v>
      </c>
      <c r="E14" s="4">
        <v>1021</v>
      </c>
      <c r="F14" s="4">
        <v>2.577</v>
      </c>
    </row>
    <row r="15" spans="1:11">
      <c r="A15" s="7">
        <v>41116.497106481482</v>
      </c>
      <c r="B15" s="4">
        <v>77.010000000000005</v>
      </c>
      <c r="C15" s="4">
        <v>3.2269999999999999</v>
      </c>
      <c r="D15" s="4">
        <v>9.1</v>
      </c>
      <c r="E15" s="4">
        <v>1023</v>
      </c>
      <c r="F15" s="4">
        <v>2.577</v>
      </c>
    </row>
    <row r="16" spans="1:11">
      <c r="A16" s="7">
        <v>41116.497152777774</v>
      </c>
      <c r="B16" s="4">
        <v>77.010000000000005</v>
      </c>
      <c r="C16" s="4">
        <v>3.181</v>
      </c>
      <c r="D16" s="4">
        <v>9.0299999999999994</v>
      </c>
      <c r="E16" s="4">
        <v>1023</v>
      </c>
      <c r="F16" s="4">
        <v>2.577</v>
      </c>
    </row>
    <row r="17" spans="1:6">
      <c r="A17" s="7">
        <v>41116.497199074074</v>
      </c>
      <c r="B17" s="4">
        <v>77.05</v>
      </c>
      <c r="C17" s="4">
        <v>3.1720000000000002</v>
      </c>
      <c r="D17" s="4">
        <v>8.77</v>
      </c>
      <c r="E17" s="4">
        <v>1022</v>
      </c>
      <c r="F17" s="4">
        <v>2.577</v>
      </c>
    </row>
    <row r="18" spans="1:6">
      <c r="A18" s="7">
        <v>41116.497245370374</v>
      </c>
      <c r="B18" s="4">
        <v>77.05</v>
      </c>
      <c r="C18" s="4">
        <v>3.1509999999999998</v>
      </c>
      <c r="D18" s="4">
        <v>8.4600000000000009</v>
      </c>
      <c r="E18" s="4">
        <v>1023</v>
      </c>
      <c r="F18" s="4">
        <v>2.577</v>
      </c>
    </row>
    <row r="19" spans="1:6">
      <c r="A19" s="7">
        <v>41116.497291666667</v>
      </c>
      <c r="B19" s="4">
        <v>77.06</v>
      </c>
      <c r="C19" s="4">
        <v>3.1320000000000001</v>
      </c>
      <c r="D19" s="4">
        <v>8.33</v>
      </c>
      <c r="E19" s="4">
        <v>1022</v>
      </c>
      <c r="F19" s="4">
        <v>2.577</v>
      </c>
    </row>
    <row r="20" spans="1:6">
      <c r="A20" s="7">
        <v>41116.497337962966</v>
      </c>
      <c r="B20" s="4">
        <v>77.05</v>
      </c>
      <c r="C20" s="4">
        <v>3.1469999999999998</v>
      </c>
      <c r="D20" s="4">
        <v>8.2200000000000006</v>
      </c>
      <c r="E20" s="4">
        <v>1022</v>
      </c>
      <c r="F20" s="4">
        <v>2.577</v>
      </c>
    </row>
    <row r="21" spans="1:6">
      <c r="A21" s="7">
        <v>41116.497384259259</v>
      </c>
      <c r="B21" s="4">
        <v>77.040000000000006</v>
      </c>
      <c r="C21" s="4">
        <v>3.1469999999999998</v>
      </c>
      <c r="D21" s="4">
        <v>8.15</v>
      </c>
      <c r="E21" s="4">
        <v>1022</v>
      </c>
      <c r="F21" s="4">
        <v>2.577</v>
      </c>
    </row>
    <row r="22" spans="1:6">
      <c r="A22" s="7">
        <v>41116.497418981482</v>
      </c>
      <c r="B22" s="4">
        <v>76.97</v>
      </c>
      <c r="C22" s="4">
        <v>1.399</v>
      </c>
      <c r="D22" s="4">
        <v>8.75</v>
      </c>
      <c r="E22" s="4">
        <v>1037</v>
      </c>
      <c r="F22" s="4">
        <v>2.577</v>
      </c>
    </row>
    <row r="23" spans="1:6">
      <c r="A23" s="7">
        <v>41116.497465277775</v>
      </c>
      <c r="B23" s="4">
        <v>77.78</v>
      </c>
      <c r="C23" s="4">
        <v>4.0460000000000003</v>
      </c>
      <c r="D23" s="4">
        <v>9.1</v>
      </c>
      <c r="E23" s="4">
        <v>1012</v>
      </c>
      <c r="F23" s="4">
        <v>2.577</v>
      </c>
    </row>
    <row r="24" spans="1:6">
      <c r="A24" s="7">
        <v>41116.497511574074</v>
      </c>
      <c r="B24" s="4">
        <v>76.83</v>
      </c>
      <c r="C24" s="4">
        <v>4.0750000000000002</v>
      </c>
      <c r="D24" s="4">
        <v>8.9499999999999993</v>
      </c>
      <c r="E24" s="4">
        <v>1022</v>
      </c>
      <c r="F24" s="4">
        <v>2.577</v>
      </c>
    </row>
    <row r="25" spans="1:6">
      <c r="A25" s="7">
        <v>41116.497557870367</v>
      </c>
      <c r="B25" s="4">
        <v>76.8</v>
      </c>
      <c r="C25" s="4">
        <v>4.0720000000000001</v>
      </c>
      <c r="D25" s="4">
        <v>8.91</v>
      </c>
      <c r="E25" s="4">
        <v>1022</v>
      </c>
      <c r="F25" s="4">
        <v>2.577</v>
      </c>
    </row>
    <row r="26" spans="1:6">
      <c r="A26" s="7">
        <v>41116.497604166667</v>
      </c>
      <c r="B26" s="4">
        <v>76.81</v>
      </c>
      <c r="C26" s="4">
        <v>4.0880000000000001</v>
      </c>
      <c r="D26" s="4">
        <v>8.8800000000000008</v>
      </c>
      <c r="E26" s="4">
        <v>1023</v>
      </c>
      <c r="F26" s="4">
        <v>2.577</v>
      </c>
    </row>
    <row r="27" spans="1:6">
      <c r="A27" s="7">
        <v>41116.497650462959</v>
      </c>
      <c r="B27" s="4">
        <v>76.819999999999993</v>
      </c>
      <c r="C27" s="4">
        <v>4.0709999999999997</v>
      </c>
      <c r="D27" s="4">
        <v>8.8699999999999992</v>
      </c>
      <c r="E27" s="4">
        <v>1022</v>
      </c>
      <c r="F27" s="4">
        <v>2.577</v>
      </c>
    </row>
    <row r="28" spans="1:6">
      <c r="A28" s="7">
        <v>41116.497696759259</v>
      </c>
      <c r="B28" s="4">
        <v>76.83</v>
      </c>
      <c r="C28" s="4">
        <v>4.0709999999999997</v>
      </c>
      <c r="D28" s="4">
        <v>8.85</v>
      </c>
      <c r="E28" s="4">
        <v>1022</v>
      </c>
      <c r="F28" s="4">
        <v>2.577</v>
      </c>
    </row>
    <row r="29" spans="1:6">
      <c r="A29" s="7">
        <v>41116.497743055559</v>
      </c>
      <c r="B29" s="4">
        <v>76.83</v>
      </c>
      <c r="C29" s="4">
        <v>4.0720000000000001</v>
      </c>
      <c r="D29" s="4">
        <v>8.84</v>
      </c>
      <c r="E29" s="4">
        <v>1023</v>
      </c>
      <c r="F29" s="4">
        <v>2.577</v>
      </c>
    </row>
    <row r="30" spans="1:6">
      <c r="A30" s="7">
        <v>41116.497777777775</v>
      </c>
      <c r="B30" s="4">
        <v>76.83</v>
      </c>
      <c r="C30" s="4">
        <v>4.0410000000000004</v>
      </c>
      <c r="D30" s="4">
        <v>8.51</v>
      </c>
      <c r="E30" s="4">
        <v>1011</v>
      </c>
      <c r="F30" s="4">
        <v>2.577</v>
      </c>
    </row>
    <row r="31" spans="1:6">
      <c r="A31" s="7">
        <v>41116.497824074075</v>
      </c>
      <c r="B31" s="4">
        <v>76.78</v>
      </c>
      <c r="C31" s="4">
        <v>2.9940000000000002</v>
      </c>
      <c r="D31" s="4">
        <v>8.73</v>
      </c>
      <c r="E31" s="4">
        <v>1007</v>
      </c>
      <c r="F31" s="4">
        <v>2.577</v>
      </c>
    </row>
    <row r="32" spans="1:6">
      <c r="A32" s="7">
        <v>41116.497870370367</v>
      </c>
      <c r="B32" s="4">
        <v>76.760000000000005</v>
      </c>
      <c r="C32" s="4">
        <v>3.8140000000000001</v>
      </c>
      <c r="D32" s="4">
        <v>8.9600000000000009</v>
      </c>
      <c r="E32" s="4">
        <v>1022</v>
      </c>
      <c r="F32" s="4">
        <v>2.577</v>
      </c>
    </row>
    <row r="33" spans="1:6">
      <c r="A33" s="7">
        <v>41116.497916666667</v>
      </c>
      <c r="B33" s="4">
        <v>76.75</v>
      </c>
      <c r="C33" s="4">
        <v>3.8180000000000001</v>
      </c>
      <c r="D33" s="4">
        <v>9</v>
      </c>
      <c r="E33" s="4">
        <v>1021</v>
      </c>
      <c r="F33" s="4">
        <v>2.577</v>
      </c>
    </row>
    <row r="34" spans="1:6">
      <c r="A34" s="7">
        <v>41116.49796296296</v>
      </c>
      <c r="B34" s="4">
        <v>76.7</v>
      </c>
      <c r="C34" s="4">
        <v>3.8719999999999999</v>
      </c>
      <c r="D34" s="4">
        <v>8.86</v>
      </c>
      <c r="E34" s="4">
        <v>1021</v>
      </c>
      <c r="F34" s="4">
        <v>2.577</v>
      </c>
    </row>
    <row r="35" spans="1:6">
      <c r="A35" s="7">
        <v>41116.49800925926</v>
      </c>
      <c r="B35" s="4">
        <v>76.69</v>
      </c>
      <c r="C35" s="4">
        <v>3.9089999999999998</v>
      </c>
      <c r="D35" s="4">
        <v>8.76</v>
      </c>
      <c r="E35" s="4">
        <v>1021</v>
      </c>
      <c r="F35" s="4">
        <v>2.577</v>
      </c>
    </row>
    <row r="36" spans="1:6">
      <c r="A36" s="7">
        <v>41116.498055555552</v>
      </c>
      <c r="B36" s="4">
        <v>76.7</v>
      </c>
      <c r="C36" s="4">
        <v>4.1470000000000002</v>
      </c>
      <c r="D36" s="4">
        <v>8.77</v>
      </c>
      <c r="E36" s="4">
        <v>1021</v>
      </c>
      <c r="F36" s="4">
        <v>2.577</v>
      </c>
    </row>
    <row r="37" spans="1:6">
      <c r="A37" s="7">
        <v>41116.498101851852</v>
      </c>
      <c r="B37" s="4">
        <v>76.680000000000007</v>
      </c>
      <c r="C37" s="4">
        <v>4.2</v>
      </c>
      <c r="D37" s="4">
        <v>8.8800000000000008</v>
      </c>
      <c r="E37" s="4">
        <v>986.1</v>
      </c>
      <c r="F37" s="4">
        <v>2.577</v>
      </c>
    </row>
    <row r="38" spans="1:6">
      <c r="A38" s="7">
        <v>41116.498148148145</v>
      </c>
      <c r="B38" s="4">
        <v>76.67</v>
      </c>
      <c r="C38" s="4">
        <v>4.1040000000000001</v>
      </c>
      <c r="D38" s="4">
        <v>9.01</v>
      </c>
      <c r="E38" s="4">
        <v>1021</v>
      </c>
      <c r="F38" s="4">
        <v>2.577</v>
      </c>
    </row>
    <row r="39" spans="1:6">
      <c r="A39" s="7">
        <v>41116.498182870368</v>
      </c>
      <c r="B39" s="4">
        <v>76.709999999999994</v>
      </c>
      <c r="C39" s="4">
        <v>3.5409999999999999</v>
      </c>
      <c r="D39" s="4">
        <v>9.09</v>
      </c>
      <c r="E39" s="4">
        <v>1022</v>
      </c>
      <c r="F39" s="4">
        <v>2.577</v>
      </c>
    </row>
    <row r="40" spans="1:6">
      <c r="A40" s="7">
        <v>41116.498229166667</v>
      </c>
      <c r="B40" s="4">
        <v>76.72</v>
      </c>
      <c r="C40" s="4">
        <v>3.9940000000000002</v>
      </c>
      <c r="D40" s="4">
        <v>9.11</v>
      </c>
      <c r="E40" s="4">
        <v>1022</v>
      </c>
      <c r="F40" s="4">
        <v>2.577</v>
      </c>
    </row>
    <row r="41" spans="1:6">
      <c r="A41" s="7">
        <v>41116.49827546296</v>
      </c>
      <c r="B41" s="4">
        <v>76.89</v>
      </c>
      <c r="C41" s="4">
        <v>3.93</v>
      </c>
      <c r="D41" s="4">
        <v>9.1300000000000008</v>
      </c>
      <c r="E41" s="4">
        <v>1021</v>
      </c>
      <c r="F41" s="4">
        <v>2.577</v>
      </c>
    </row>
    <row r="42" spans="1:6">
      <c r="A42" s="7">
        <v>41116.49832175926</v>
      </c>
      <c r="B42" s="4">
        <v>77.069999999999993</v>
      </c>
      <c r="C42" s="4">
        <v>3.3639999999999999</v>
      </c>
      <c r="D42" s="4">
        <v>9.1300000000000008</v>
      </c>
      <c r="E42" s="4">
        <v>1025</v>
      </c>
      <c r="F42" s="4">
        <v>2.577</v>
      </c>
    </row>
    <row r="43" spans="1:6">
      <c r="A43" s="7">
        <v>41116.498368055552</v>
      </c>
      <c r="B43" s="4">
        <v>77.45</v>
      </c>
      <c r="C43" s="4">
        <v>2.83</v>
      </c>
      <c r="D43" s="4">
        <v>9.16</v>
      </c>
      <c r="E43" s="4">
        <v>1022</v>
      </c>
      <c r="F43" s="4">
        <v>2.577</v>
      </c>
    </row>
    <row r="44" spans="1:6">
      <c r="A44" s="7">
        <v>41116.498414351852</v>
      </c>
      <c r="B44" s="4">
        <v>79.459999999999994</v>
      </c>
      <c r="C44" s="4">
        <v>0.81</v>
      </c>
      <c r="D44" s="4">
        <v>9.26</v>
      </c>
      <c r="E44" s="4">
        <v>1030</v>
      </c>
      <c r="F44" s="4">
        <v>2.577</v>
      </c>
    </row>
    <row r="45" spans="1:6">
      <c r="A45" s="7">
        <v>41116.498460648145</v>
      </c>
      <c r="B45" s="4">
        <v>80.010000000000005</v>
      </c>
      <c r="C45" s="4">
        <v>0.69599999999999995</v>
      </c>
      <c r="D45" s="4">
        <v>9.2899999999999991</v>
      </c>
      <c r="E45" s="4">
        <v>1025</v>
      </c>
      <c r="F45" s="4">
        <v>2.577</v>
      </c>
    </row>
    <row r="46" spans="1:6">
      <c r="A46" s="7">
        <v>41116.498506944445</v>
      </c>
      <c r="B46" s="4">
        <v>80.069999999999993</v>
      </c>
      <c r="C46" s="4">
        <v>0.65400000000000003</v>
      </c>
      <c r="D46" s="4">
        <v>9.3000000000000007</v>
      </c>
      <c r="E46" s="4">
        <v>1025</v>
      </c>
      <c r="F46" s="4">
        <v>2.577</v>
      </c>
    </row>
    <row r="47" spans="1:6">
      <c r="A47" s="7">
        <v>41116.498553240737</v>
      </c>
      <c r="B47" s="4">
        <v>80.28</v>
      </c>
      <c r="C47" s="4">
        <v>0.67500000000000004</v>
      </c>
      <c r="D47" s="4">
        <v>9.32</v>
      </c>
      <c r="E47" s="4">
        <v>1026</v>
      </c>
      <c r="F47" s="4">
        <v>2.577</v>
      </c>
    </row>
    <row r="48" spans="1:6">
      <c r="A48" s="7">
        <v>41116.49858796296</v>
      </c>
      <c r="B48" s="4">
        <v>80.3</v>
      </c>
      <c r="C48" s="4">
        <v>0.69299999999999995</v>
      </c>
      <c r="D48" s="4">
        <v>9.32</v>
      </c>
      <c r="E48" s="4">
        <v>1025</v>
      </c>
      <c r="F48" s="4">
        <v>2.577</v>
      </c>
    </row>
    <row r="49" spans="1:6">
      <c r="A49" s="7">
        <v>41116.49863425926</v>
      </c>
      <c r="B49" s="4">
        <v>80.319999999999993</v>
      </c>
      <c r="C49" s="4">
        <v>0.73</v>
      </c>
      <c r="D49" s="4">
        <v>9.32</v>
      </c>
      <c r="E49" s="4">
        <v>1025</v>
      </c>
      <c r="F49" s="4">
        <v>2.577</v>
      </c>
    </row>
  </sheetData>
  <pageMargins left="0.7" right="0.7" top="0.75" bottom="0.75" header="0.3" footer="0.3"/>
  <drawing r:id="rId1"/>
</worksheet>
</file>

<file path=xl/worksheets/sheet73.xml><?xml version="1.0" encoding="utf-8"?>
<worksheet xmlns="http://schemas.openxmlformats.org/spreadsheetml/2006/main" xmlns:r="http://schemas.openxmlformats.org/officeDocument/2006/relationships">
  <dimension ref="A1:K49"/>
  <sheetViews>
    <sheetView zoomScale="70" zoomScaleNormal="70" workbookViewId="0">
      <selection activeCell="C1" sqref="C1:K2"/>
    </sheetView>
  </sheetViews>
  <sheetFormatPr defaultRowHeight="15"/>
  <cols>
    <col min="1" max="5" width="15" style="4" customWidth="1"/>
    <col min="6" max="6" width="17.85546875" style="4" customWidth="1"/>
    <col min="7" max="7" width="19.42578125" style="4" customWidth="1"/>
    <col min="8" max="8" width="11.7109375" style="4" customWidth="1"/>
    <col min="9" max="9" width="11.140625" style="4" customWidth="1"/>
    <col min="10" max="10" width="18" style="4" customWidth="1"/>
    <col min="11" max="16384" width="9.140625" style="4"/>
  </cols>
  <sheetData>
    <row r="1" spans="1:11" ht="40.5" customHeight="1">
      <c r="A1" s="4" t="s">
        <v>101</v>
      </c>
      <c r="B1" s="4" t="s">
        <v>224</v>
      </c>
      <c r="C1" s="9" t="s">
        <v>237</v>
      </c>
      <c r="D1" s="9" t="s">
        <v>236</v>
      </c>
      <c r="E1" s="9" t="s">
        <v>228</v>
      </c>
      <c r="F1" s="9" t="s">
        <v>229</v>
      </c>
      <c r="G1" s="9" t="s">
        <v>230</v>
      </c>
      <c r="H1" s="9" t="s">
        <v>242</v>
      </c>
      <c r="I1" s="9" t="s">
        <v>243</v>
      </c>
      <c r="J1" s="9" t="s">
        <v>231</v>
      </c>
      <c r="K1" s="9" t="s">
        <v>232</v>
      </c>
    </row>
    <row r="2" spans="1:11">
      <c r="A2" s="4" t="s">
        <v>103</v>
      </c>
      <c r="B2" s="7">
        <v>41116.486018518517</v>
      </c>
      <c r="C2" s="5">
        <v>41116</v>
      </c>
      <c r="D2" s="6">
        <v>0.48601851851851857</v>
      </c>
      <c r="E2" s="4">
        <f>MAX(B8:B40,B43:B46)-MIN(B8:B40,B43:B46)</f>
        <v>5</v>
      </c>
      <c r="F2" s="4">
        <f>MAX(C8:C40,C43:C46)-MIN(C8:C40,C43:C46)</f>
        <v>6.0869999999999997</v>
      </c>
      <c r="G2" s="4">
        <f>MAX(E8:E40,E43:E46)-MIN(E8:E40,E43:E46)</f>
        <v>59</v>
      </c>
      <c r="H2" s="4">
        <f>MAX(B8:B40,B43:B46)</f>
        <v>76.08</v>
      </c>
      <c r="I2" s="4">
        <f>MIN(B8:B40,B43:B46)</f>
        <v>71.08</v>
      </c>
      <c r="J2" s="13"/>
      <c r="K2" s="4" t="s">
        <v>244</v>
      </c>
    </row>
    <row r="3" spans="1:11">
      <c r="A3" s="4" t="s">
        <v>146</v>
      </c>
      <c r="B3" s="7">
        <v>41116.486018518517</v>
      </c>
      <c r="K3" s="4" t="s">
        <v>330</v>
      </c>
    </row>
    <row r="4" spans="1:11">
      <c r="A4" s="4" t="s">
        <v>104</v>
      </c>
      <c r="B4" s="7">
        <v>41116.486018518517</v>
      </c>
    </row>
    <row r="7" spans="1:11">
      <c r="A7" s="4" t="s">
        <v>145</v>
      </c>
      <c r="B7" s="4" t="s">
        <v>144</v>
      </c>
      <c r="C7" s="4" t="s">
        <v>143</v>
      </c>
      <c r="D7" s="4" t="s">
        <v>124</v>
      </c>
      <c r="E7" s="4" t="s">
        <v>142</v>
      </c>
      <c r="F7" s="4" t="s">
        <v>141</v>
      </c>
    </row>
    <row r="8" spans="1:11">
      <c r="A8" s="7">
        <v>41116.489814814813</v>
      </c>
      <c r="B8" s="4">
        <v>76.010000000000005</v>
      </c>
      <c r="C8" s="4">
        <v>2.5000000000000001E-2</v>
      </c>
      <c r="D8" s="4">
        <v>9.1199999999999992</v>
      </c>
      <c r="E8" s="4">
        <v>1069</v>
      </c>
      <c r="F8" s="4">
        <v>2.577</v>
      </c>
    </row>
    <row r="9" spans="1:11">
      <c r="A9" s="7">
        <v>41116.489861111113</v>
      </c>
      <c r="B9" s="4">
        <v>76.06</v>
      </c>
      <c r="C9" s="4">
        <v>0.123</v>
      </c>
      <c r="D9" s="4">
        <v>9.1999999999999993</v>
      </c>
      <c r="E9" s="4">
        <v>1068</v>
      </c>
      <c r="F9" s="4">
        <v>2.577</v>
      </c>
    </row>
    <row r="10" spans="1:11">
      <c r="A10" s="7">
        <v>41116.489907407406</v>
      </c>
      <c r="B10" s="4">
        <v>76.08</v>
      </c>
      <c r="C10" s="4">
        <v>0.11600000000000001</v>
      </c>
      <c r="D10" s="4">
        <v>9.24</v>
      </c>
      <c r="E10" s="4">
        <v>1068</v>
      </c>
      <c r="F10" s="4">
        <v>2.577</v>
      </c>
    </row>
    <row r="11" spans="1:11">
      <c r="A11" s="7">
        <v>41116.489953703705</v>
      </c>
      <c r="B11" s="4">
        <v>75.91</v>
      </c>
      <c r="C11" s="4">
        <v>0.67400000000000004</v>
      </c>
      <c r="D11" s="4">
        <v>9.27</v>
      </c>
      <c r="E11" s="4">
        <v>1055</v>
      </c>
      <c r="F11" s="4">
        <v>2.577</v>
      </c>
    </row>
    <row r="12" spans="1:11">
      <c r="A12" s="7">
        <v>41116.49</v>
      </c>
      <c r="B12" s="4">
        <v>72.86</v>
      </c>
      <c r="C12" s="4">
        <v>3.2</v>
      </c>
      <c r="D12" s="4">
        <v>9.24</v>
      </c>
      <c r="E12" s="4">
        <v>1051</v>
      </c>
      <c r="F12" s="4">
        <v>2.577</v>
      </c>
    </row>
    <row r="13" spans="1:11">
      <c r="A13" s="7">
        <v>41116.490034722221</v>
      </c>
      <c r="B13" s="4">
        <v>71.75</v>
      </c>
      <c r="C13" s="4">
        <v>4.4859999999999998</v>
      </c>
      <c r="D13" s="4">
        <v>9</v>
      </c>
      <c r="E13" s="4">
        <v>1064</v>
      </c>
      <c r="F13" s="4">
        <v>2.577</v>
      </c>
    </row>
    <row r="14" spans="1:11">
      <c r="A14" s="7">
        <v>41116.490081018521</v>
      </c>
      <c r="B14" s="4">
        <v>71.709999999999994</v>
      </c>
      <c r="C14" s="4">
        <v>4.4740000000000002</v>
      </c>
      <c r="D14" s="4">
        <v>8.7100000000000009</v>
      </c>
      <c r="E14" s="4">
        <v>1063</v>
      </c>
      <c r="F14" s="4">
        <v>2.577</v>
      </c>
    </row>
    <row r="15" spans="1:11">
      <c r="A15" s="7">
        <v>41116.490127314813</v>
      </c>
      <c r="B15" s="4">
        <v>71.66</v>
      </c>
      <c r="C15" s="4">
        <v>4.3230000000000004</v>
      </c>
      <c r="D15" s="4">
        <v>8.5</v>
      </c>
      <c r="E15" s="4">
        <v>1062</v>
      </c>
      <c r="F15" s="4">
        <v>2.6030000000000002</v>
      </c>
    </row>
    <row r="16" spans="1:11">
      <c r="A16" s="7">
        <v>41116.490173611113</v>
      </c>
      <c r="B16" s="4">
        <v>71.599999999999994</v>
      </c>
      <c r="C16" s="4">
        <v>4.4450000000000003</v>
      </c>
      <c r="D16" s="4">
        <v>8.44</v>
      </c>
      <c r="E16" s="4">
        <v>1062</v>
      </c>
      <c r="F16" s="4">
        <v>2.6030000000000002</v>
      </c>
    </row>
    <row r="17" spans="1:6">
      <c r="A17" s="7">
        <v>41116.490219907406</v>
      </c>
      <c r="B17" s="4">
        <v>71.59</v>
      </c>
      <c r="C17" s="4">
        <v>4.4539999999999997</v>
      </c>
      <c r="D17" s="4">
        <v>8.3699999999999992</v>
      </c>
      <c r="E17" s="4">
        <v>1063</v>
      </c>
      <c r="F17" s="4">
        <v>2.6030000000000002</v>
      </c>
    </row>
    <row r="18" spans="1:6">
      <c r="A18" s="7">
        <v>41116.490266203706</v>
      </c>
      <c r="B18" s="4">
        <v>71.58</v>
      </c>
      <c r="C18" s="4">
        <v>4.3970000000000002</v>
      </c>
      <c r="D18" s="4">
        <v>8.2200000000000006</v>
      </c>
      <c r="E18" s="4">
        <v>1028</v>
      </c>
      <c r="F18" s="4">
        <v>2.6030000000000002</v>
      </c>
    </row>
    <row r="19" spans="1:6">
      <c r="A19" s="7">
        <v>41116.490312499998</v>
      </c>
      <c r="B19" s="4">
        <v>71.45</v>
      </c>
      <c r="C19" s="4">
        <v>4.5910000000000002</v>
      </c>
      <c r="D19" s="4">
        <v>8.24</v>
      </c>
      <c r="E19" s="4">
        <v>1061</v>
      </c>
      <c r="F19" s="4">
        <v>2.577</v>
      </c>
    </row>
    <row r="20" spans="1:6">
      <c r="A20" s="7">
        <v>41116.490358796298</v>
      </c>
      <c r="B20" s="4">
        <v>71.47</v>
      </c>
      <c r="C20" s="4">
        <v>3.9860000000000002</v>
      </c>
      <c r="D20" s="4">
        <v>8.32</v>
      </c>
      <c r="E20" s="4">
        <v>1063</v>
      </c>
      <c r="F20" s="4">
        <v>2.577</v>
      </c>
    </row>
    <row r="21" spans="1:6">
      <c r="A21" s="7">
        <v>41116.490405092591</v>
      </c>
      <c r="B21" s="4">
        <v>71.34</v>
      </c>
      <c r="C21" s="4">
        <v>5.1829999999999998</v>
      </c>
      <c r="D21" s="4">
        <v>8.32</v>
      </c>
      <c r="E21" s="4">
        <v>1064</v>
      </c>
      <c r="F21" s="4">
        <v>2.577</v>
      </c>
    </row>
    <row r="22" spans="1:6">
      <c r="A22" s="7">
        <v>41116.490451388891</v>
      </c>
      <c r="B22" s="4">
        <v>71.25</v>
      </c>
      <c r="C22" s="4">
        <v>5.1790000000000003</v>
      </c>
      <c r="D22" s="4">
        <v>8.1</v>
      </c>
      <c r="E22" s="4">
        <v>1066</v>
      </c>
      <c r="F22" s="4">
        <v>2.6030000000000002</v>
      </c>
    </row>
    <row r="23" spans="1:6">
      <c r="A23" s="7">
        <v>41116.490497685183</v>
      </c>
      <c r="B23" s="4">
        <v>71.239999999999995</v>
      </c>
      <c r="C23" s="4">
        <v>5.1740000000000004</v>
      </c>
      <c r="D23" s="4">
        <v>7.98</v>
      </c>
      <c r="E23" s="4">
        <v>1066</v>
      </c>
      <c r="F23" s="4">
        <v>2.577</v>
      </c>
    </row>
    <row r="24" spans="1:6">
      <c r="A24" s="7">
        <v>41116.490532407406</v>
      </c>
      <c r="B24" s="4">
        <v>71.25</v>
      </c>
      <c r="C24" s="4">
        <v>5.1840000000000002</v>
      </c>
      <c r="D24" s="4">
        <v>7.91</v>
      </c>
      <c r="E24" s="4">
        <v>1066</v>
      </c>
      <c r="F24" s="4">
        <v>2.577</v>
      </c>
    </row>
    <row r="25" spans="1:6">
      <c r="A25" s="7">
        <v>41116.490578703706</v>
      </c>
      <c r="B25" s="4">
        <v>71.260000000000005</v>
      </c>
      <c r="C25" s="4">
        <v>5.194</v>
      </c>
      <c r="D25" s="4">
        <v>7.86</v>
      </c>
      <c r="E25" s="4">
        <v>1066</v>
      </c>
      <c r="F25" s="4">
        <v>2.6030000000000002</v>
      </c>
    </row>
    <row r="26" spans="1:6">
      <c r="A26" s="7">
        <v>41116.490624999999</v>
      </c>
      <c r="B26" s="4">
        <v>71.260000000000005</v>
      </c>
      <c r="C26" s="4">
        <v>5.1849999999999996</v>
      </c>
      <c r="D26" s="4">
        <v>7.82</v>
      </c>
      <c r="E26" s="4">
        <v>1067</v>
      </c>
      <c r="F26" s="4">
        <v>2.6030000000000002</v>
      </c>
    </row>
    <row r="27" spans="1:6">
      <c r="A27" s="7">
        <v>41116.490671296298</v>
      </c>
      <c r="B27" s="4">
        <v>71.27</v>
      </c>
      <c r="C27" s="4">
        <v>5.2080000000000002</v>
      </c>
      <c r="D27" s="4">
        <v>7.79</v>
      </c>
      <c r="E27" s="4">
        <v>1067</v>
      </c>
      <c r="F27" s="4">
        <v>2.6030000000000002</v>
      </c>
    </row>
    <row r="28" spans="1:6">
      <c r="A28" s="7">
        <v>41116.490717592591</v>
      </c>
      <c r="B28" s="4">
        <v>71.28</v>
      </c>
      <c r="C28" s="4">
        <v>4.5640000000000001</v>
      </c>
      <c r="D28" s="4">
        <v>7.94</v>
      </c>
      <c r="E28" s="4">
        <v>1065</v>
      </c>
      <c r="F28" s="4">
        <v>2.577</v>
      </c>
    </row>
    <row r="29" spans="1:6">
      <c r="A29" s="7">
        <v>41116.490763888891</v>
      </c>
      <c r="B29" s="4">
        <v>71.3</v>
      </c>
      <c r="C29" s="4">
        <v>5.7039999999999997</v>
      </c>
      <c r="D29" s="4">
        <v>8.33</v>
      </c>
      <c r="E29" s="4">
        <v>1065</v>
      </c>
      <c r="F29" s="4">
        <v>2.577</v>
      </c>
    </row>
    <row r="30" spans="1:6">
      <c r="A30" s="7">
        <v>41116.490810185183</v>
      </c>
      <c r="B30" s="4">
        <v>71.19</v>
      </c>
      <c r="C30" s="4">
        <v>6.1120000000000001</v>
      </c>
      <c r="D30" s="4">
        <v>8.27</v>
      </c>
      <c r="E30" s="4">
        <v>1067</v>
      </c>
      <c r="F30" s="4">
        <v>2.577</v>
      </c>
    </row>
    <row r="31" spans="1:6">
      <c r="A31" s="7">
        <v>41116.490856481483</v>
      </c>
      <c r="B31" s="4">
        <v>71.13</v>
      </c>
      <c r="C31" s="4">
        <v>6.0860000000000003</v>
      </c>
      <c r="D31" s="4">
        <v>8.2100000000000009</v>
      </c>
      <c r="E31" s="4">
        <v>1068</v>
      </c>
      <c r="F31" s="4">
        <v>2.577</v>
      </c>
    </row>
    <row r="32" spans="1:6">
      <c r="A32" s="7">
        <v>41116.490902777776</v>
      </c>
      <c r="B32" s="4">
        <v>71.12</v>
      </c>
      <c r="C32" s="4">
        <v>6.0780000000000003</v>
      </c>
      <c r="D32" s="4">
        <v>8.14</v>
      </c>
      <c r="E32" s="4">
        <v>1069</v>
      </c>
      <c r="F32" s="4">
        <v>2.6030000000000002</v>
      </c>
    </row>
    <row r="33" spans="1:6">
      <c r="A33" s="7">
        <v>41116.490949074076</v>
      </c>
      <c r="B33" s="4">
        <v>71.12</v>
      </c>
      <c r="C33" s="4">
        <v>6.085</v>
      </c>
      <c r="D33" s="4">
        <v>8.08</v>
      </c>
      <c r="E33" s="4">
        <v>1067</v>
      </c>
      <c r="F33" s="4">
        <v>2.577</v>
      </c>
    </row>
    <row r="34" spans="1:6">
      <c r="A34" s="7">
        <v>41116.490983796299</v>
      </c>
      <c r="B34" s="4">
        <v>71.08</v>
      </c>
      <c r="C34" s="4">
        <v>6.0579999999999998</v>
      </c>
      <c r="D34" s="4">
        <v>8.0299999999999994</v>
      </c>
      <c r="E34" s="4">
        <v>1071</v>
      </c>
      <c r="F34" s="4">
        <v>2.577</v>
      </c>
    </row>
    <row r="35" spans="1:6">
      <c r="A35" s="7">
        <v>41116.491030092591</v>
      </c>
      <c r="B35" s="4">
        <v>71.319999999999993</v>
      </c>
      <c r="C35" s="4">
        <v>4.9809999999999999</v>
      </c>
      <c r="D35" s="4">
        <v>8.17</v>
      </c>
      <c r="E35" s="4">
        <v>1034</v>
      </c>
      <c r="F35" s="4">
        <v>2.6030000000000002</v>
      </c>
    </row>
    <row r="36" spans="1:6">
      <c r="A36" s="7">
        <v>41116.491076388891</v>
      </c>
      <c r="B36" s="4">
        <v>71.349999999999994</v>
      </c>
      <c r="C36" s="4">
        <v>3.403</v>
      </c>
      <c r="D36" s="4">
        <v>8.16</v>
      </c>
      <c r="E36" s="4">
        <v>1033</v>
      </c>
      <c r="F36" s="4">
        <v>2.577</v>
      </c>
    </row>
    <row r="37" spans="1:6">
      <c r="A37" s="7">
        <v>41116.491122685184</v>
      </c>
      <c r="B37" s="4">
        <v>71.39</v>
      </c>
      <c r="C37" s="4">
        <v>2.4420000000000002</v>
      </c>
      <c r="D37" s="4">
        <v>8.1999999999999993</v>
      </c>
      <c r="E37" s="4">
        <v>1032</v>
      </c>
      <c r="F37" s="4">
        <v>2.6030000000000002</v>
      </c>
    </row>
    <row r="38" spans="1:6">
      <c r="A38" s="7">
        <v>41116.491168981483</v>
      </c>
      <c r="B38" s="4">
        <v>71.95</v>
      </c>
      <c r="C38" s="4">
        <v>1.6439999999999999</v>
      </c>
      <c r="D38" s="4">
        <v>8.2899999999999991</v>
      </c>
      <c r="E38" s="4">
        <v>1026</v>
      </c>
      <c r="F38" s="4">
        <v>2.6030000000000002</v>
      </c>
    </row>
    <row r="39" spans="1:6">
      <c r="A39" s="7">
        <v>41116.491215277776</v>
      </c>
      <c r="B39" s="4">
        <v>72.819999999999993</v>
      </c>
      <c r="C39" s="4">
        <v>1.2130000000000001</v>
      </c>
      <c r="D39" s="4">
        <v>8.4</v>
      </c>
      <c r="E39" s="4">
        <v>1016</v>
      </c>
      <c r="F39" s="4">
        <v>2.577</v>
      </c>
    </row>
    <row r="40" spans="1:6">
      <c r="A40" s="7">
        <v>41116.491261574076</v>
      </c>
      <c r="B40" s="4">
        <v>73.2</v>
      </c>
      <c r="C40" s="4">
        <v>1.175</v>
      </c>
      <c r="D40" s="4">
        <v>8.4600000000000009</v>
      </c>
      <c r="E40" s="4">
        <v>1012</v>
      </c>
      <c r="F40" s="4">
        <v>2.577</v>
      </c>
    </row>
    <row r="41" spans="1:6">
      <c r="A41" s="15">
        <v>41116.491307870368</v>
      </c>
      <c r="B41" s="13">
        <v>74.75</v>
      </c>
      <c r="C41" s="13">
        <v>1E-3</v>
      </c>
      <c r="D41" s="13">
        <v>8.59</v>
      </c>
      <c r="E41" s="13">
        <v>971.5</v>
      </c>
      <c r="F41" s="13">
        <v>2.6030000000000002</v>
      </c>
    </row>
    <row r="42" spans="1:6">
      <c r="A42" s="15">
        <v>41116.491354166668</v>
      </c>
      <c r="B42" s="13">
        <v>75.430000000000007</v>
      </c>
      <c r="C42" s="13">
        <v>0.83</v>
      </c>
      <c r="D42" s="13">
        <v>8.99</v>
      </c>
      <c r="E42" s="13">
        <v>109.3</v>
      </c>
      <c r="F42" s="13">
        <v>2.6030000000000002</v>
      </c>
    </row>
    <row r="43" spans="1:6">
      <c r="A43" s="7">
        <v>41116.491400462961</v>
      </c>
      <c r="B43" s="4">
        <v>75.83</v>
      </c>
      <c r="C43" s="4">
        <v>0.754</v>
      </c>
      <c r="D43" s="4">
        <v>9.18</v>
      </c>
      <c r="E43" s="4">
        <v>1069</v>
      </c>
      <c r="F43" s="4">
        <v>2.6030000000000002</v>
      </c>
    </row>
    <row r="44" spans="1:6">
      <c r="A44" s="7">
        <v>41116.491446759261</v>
      </c>
      <c r="B44" s="4">
        <v>75.849999999999994</v>
      </c>
      <c r="C44" s="4">
        <v>0.88600000000000001</v>
      </c>
      <c r="D44" s="4">
        <v>9.24</v>
      </c>
      <c r="E44" s="4">
        <v>1069</v>
      </c>
      <c r="F44" s="4">
        <v>2.577</v>
      </c>
    </row>
    <row r="45" spans="1:6">
      <c r="A45" s="7">
        <v>41116.491493055553</v>
      </c>
      <c r="B45" s="4">
        <v>75.44</v>
      </c>
      <c r="C45" s="4">
        <v>1.1240000000000001</v>
      </c>
      <c r="D45" s="4">
        <v>9.26</v>
      </c>
      <c r="E45" s="4">
        <v>1071</v>
      </c>
      <c r="F45" s="4">
        <v>2.577</v>
      </c>
    </row>
    <row r="46" spans="1:6">
      <c r="A46" s="7">
        <v>41116.491527777776</v>
      </c>
      <c r="B46" s="4">
        <v>76.040000000000006</v>
      </c>
      <c r="C46" s="4">
        <v>0.66800000000000004</v>
      </c>
      <c r="D46" s="4">
        <v>9.2799999999999994</v>
      </c>
      <c r="E46" s="4">
        <v>1068</v>
      </c>
      <c r="F46" s="4">
        <v>2.577</v>
      </c>
    </row>
    <row r="47" spans="1:6">
      <c r="A47" s="15">
        <v>41116.491574074076</v>
      </c>
      <c r="B47" s="13">
        <v>75.400000000000006</v>
      </c>
      <c r="C47" s="13">
        <v>1.6E-2</v>
      </c>
      <c r="D47" s="13">
        <v>9.2899999999999991</v>
      </c>
      <c r="E47" s="13">
        <v>1.94</v>
      </c>
      <c r="F47" s="13">
        <v>2.577</v>
      </c>
    </row>
    <row r="48" spans="1:6">
      <c r="A48" s="15">
        <v>41116.491620370369</v>
      </c>
      <c r="B48" s="13">
        <v>71.23</v>
      </c>
      <c r="C48" s="13">
        <v>-6.5000000000000002E-2</v>
      </c>
      <c r="D48" s="13">
        <v>9.16</v>
      </c>
      <c r="E48" s="13">
        <v>1.37</v>
      </c>
      <c r="F48" s="13">
        <v>2.577</v>
      </c>
    </row>
    <row r="49" spans="1:6">
      <c r="A49" s="15">
        <v>41116.491666666669</v>
      </c>
      <c r="B49" s="13">
        <v>71.14</v>
      </c>
      <c r="C49" s="13">
        <v>-0.105</v>
      </c>
      <c r="D49" s="13">
        <v>9.1199999999999992</v>
      </c>
      <c r="E49" s="13">
        <v>1.3720000000000001</v>
      </c>
      <c r="F49" s="13">
        <v>2.577</v>
      </c>
    </row>
  </sheetData>
  <pageMargins left="0.7" right="0.7" top="0.75" bottom="0.75" header="0.3" footer="0.3"/>
  <drawing r:id="rId1"/>
</worksheet>
</file>

<file path=xl/worksheets/sheet74.xml><?xml version="1.0" encoding="utf-8"?>
<worksheet xmlns="http://schemas.openxmlformats.org/spreadsheetml/2006/main" xmlns:r="http://schemas.openxmlformats.org/officeDocument/2006/relationships">
  <dimension ref="A1:K48"/>
  <sheetViews>
    <sheetView zoomScale="70" zoomScaleNormal="70" workbookViewId="0">
      <selection activeCell="C1" sqref="C1:K2"/>
    </sheetView>
  </sheetViews>
  <sheetFormatPr defaultRowHeight="15"/>
  <cols>
    <col min="1" max="2" width="23" style="4" customWidth="1"/>
    <col min="3" max="3" width="16.42578125" style="4" customWidth="1"/>
    <col min="4" max="4" width="13.28515625" style="4" customWidth="1"/>
    <col min="5" max="5" width="13.140625" style="4" customWidth="1"/>
    <col min="6" max="6" width="16.28515625" style="4" customWidth="1"/>
    <col min="7" max="7" width="20.5703125" style="4" customWidth="1"/>
    <col min="8" max="9" width="11.28515625" style="4" customWidth="1"/>
    <col min="10" max="10" width="17.140625" style="4" customWidth="1"/>
    <col min="11" max="16384" width="9.140625" style="4"/>
  </cols>
  <sheetData>
    <row r="1" spans="1:11" ht="37.5" customHeight="1">
      <c r="A1" s="4" t="s">
        <v>101</v>
      </c>
      <c r="B1" s="4" t="s">
        <v>225</v>
      </c>
      <c r="C1" s="9" t="s">
        <v>237</v>
      </c>
      <c r="D1" s="9" t="s">
        <v>236</v>
      </c>
      <c r="E1" s="9" t="s">
        <v>228</v>
      </c>
      <c r="F1" s="9" t="s">
        <v>229</v>
      </c>
      <c r="G1" s="9" t="s">
        <v>230</v>
      </c>
      <c r="H1" s="9" t="s">
        <v>242</v>
      </c>
      <c r="I1" s="9" t="s">
        <v>243</v>
      </c>
      <c r="J1" s="9" t="s">
        <v>231</v>
      </c>
      <c r="K1" s="9" t="s">
        <v>232</v>
      </c>
    </row>
    <row r="2" spans="1:11">
      <c r="A2" s="4" t="s">
        <v>103</v>
      </c>
      <c r="B2" s="7">
        <v>41121.498819444445</v>
      </c>
      <c r="C2" s="5">
        <v>41121</v>
      </c>
      <c r="D2" s="6">
        <v>0.49881944444444443</v>
      </c>
      <c r="E2" s="4">
        <f>MAX(B10:B45)-MIN(B10:B45)</f>
        <v>11.009999999999991</v>
      </c>
      <c r="F2" s="4">
        <f>MAX(C10:C45)-MIN(C10:C45)</f>
        <v>7.2539999999999996</v>
      </c>
      <c r="G2" s="4">
        <f>MAX(E10:E45)-MIN(E10:E45)</f>
        <v>117</v>
      </c>
      <c r="H2" s="4">
        <f>MAX(B10:B45)</f>
        <v>85.6</v>
      </c>
      <c r="I2" s="4">
        <f>MIN(B10:B45)</f>
        <v>74.59</v>
      </c>
      <c r="J2" s="13"/>
      <c r="K2" s="4" t="s">
        <v>244</v>
      </c>
    </row>
    <row r="3" spans="1:11">
      <c r="A3" s="4" t="s">
        <v>146</v>
      </c>
      <c r="B3" s="7">
        <v>41121.498819444445</v>
      </c>
    </row>
    <row r="4" spans="1:11">
      <c r="A4" s="4" t="s">
        <v>104</v>
      </c>
      <c r="B4" s="7">
        <v>41121.498819444445</v>
      </c>
    </row>
    <row r="7" spans="1:11">
      <c r="A7" s="4" t="s">
        <v>145</v>
      </c>
      <c r="B7" s="4" t="s">
        <v>144</v>
      </c>
      <c r="C7" s="4" t="s">
        <v>143</v>
      </c>
      <c r="D7" s="4" t="s">
        <v>124</v>
      </c>
      <c r="E7" s="4" t="s">
        <v>142</v>
      </c>
      <c r="F7" s="4" t="s">
        <v>141</v>
      </c>
    </row>
    <row r="8" spans="1:11">
      <c r="A8" s="15">
        <v>41121.502800925926</v>
      </c>
      <c r="B8" s="13">
        <v>92.42</v>
      </c>
      <c r="C8" s="13">
        <v>-0.21099999999999999</v>
      </c>
      <c r="D8" s="13">
        <v>1.87</v>
      </c>
      <c r="E8" s="13">
        <v>52.46</v>
      </c>
      <c r="F8" s="13">
        <v>2.968</v>
      </c>
    </row>
    <row r="9" spans="1:11">
      <c r="A9" s="15">
        <v>41121.502847222226</v>
      </c>
      <c r="B9" s="13">
        <v>92.36</v>
      </c>
      <c r="C9" s="13">
        <v>-6.2E-2</v>
      </c>
      <c r="D9" s="13">
        <v>8.33</v>
      </c>
      <c r="E9" s="13">
        <v>1074</v>
      </c>
      <c r="F9" s="13">
        <v>2.968</v>
      </c>
    </row>
    <row r="10" spans="1:11">
      <c r="A10" s="7">
        <v>41121.502893518518</v>
      </c>
      <c r="B10" s="4">
        <v>85.6</v>
      </c>
      <c r="C10" s="4">
        <v>0.12</v>
      </c>
      <c r="D10" s="4">
        <v>8.0500000000000007</v>
      </c>
      <c r="E10" s="4">
        <v>1142</v>
      </c>
      <c r="F10" s="4">
        <v>2.968</v>
      </c>
    </row>
    <row r="11" spans="1:11">
      <c r="A11" s="7">
        <v>41121.502939814818</v>
      </c>
      <c r="B11" s="4">
        <v>85.04</v>
      </c>
      <c r="C11" s="4">
        <v>0.20799999999999999</v>
      </c>
      <c r="D11" s="4">
        <v>7.82</v>
      </c>
      <c r="E11" s="4">
        <v>1146</v>
      </c>
      <c r="F11" s="4">
        <v>2.9409999999999998</v>
      </c>
    </row>
    <row r="12" spans="1:11">
      <c r="A12" s="7">
        <v>41121.502986111111</v>
      </c>
      <c r="B12" s="4">
        <v>84.07</v>
      </c>
      <c r="C12" s="4">
        <v>1.071</v>
      </c>
      <c r="D12" s="4">
        <v>7.45</v>
      </c>
      <c r="E12" s="4">
        <v>1091</v>
      </c>
      <c r="F12" s="4">
        <v>2.968</v>
      </c>
    </row>
    <row r="13" spans="1:11">
      <c r="A13" s="7">
        <v>41121.503032407411</v>
      </c>
      <c r="B13" s="4">
        <v>76.02</v>
      </c>
      <c r="C13" s="4">
        <v>5</v>
      </c>
      <c r="D13" s="4">
        <v>7.05</v>
      </c>
      <c r="E13" s="4">
        <v>1144</v>
      </c>
      <c r="F13" s="4">
        <v>2.9409999999999998</v>
      </c>
    </row>
    <row r="14" spans="1:11">
      <c r="A14" s="7">
        <v>41121.503078703703</v>
      </c>
      <c r="B14" s="4">
        <v>74.87</v>
      </c>
      <c r="C14" s="4">
        <v>4.931</v>
      </c>
      <c r="D14" s="4">
        <v>7.03</v>
      </c>
      <c r="E14" s="4">
        <v>1156</v>
      </c>
      <c r="F14" s="4">
        <v>2.968</v>
      </c>
    </row>
    <row r="15" spans="1:11">
      <c r="A15" s="7">
        <v>41121.503125000003</v>
      </c>
      <c r="B15" s="4">
        <v>74.680000000000007</v>
      </c>
      <c r="C15" s="4">
        <v>7.0010000000000003</v>
      </c>
      <c r="D15" s="4">
        <v>7.75</v>
      </c>
      <c r="E15" s="4">
        <v>1156</v>
      </c>
      <c r="F15" s="4">
        <v>2.915</v>
      </c>
    </row>
    <row r="16" spans="1:11">
      <c r="A16" s="7">
        <v>41121.503171296295</v>
      </c>
      <c r="B16" s="4">
        <v>74.7</v>
      </c>
      <c r="C16" s="4">
        <v>7.0949999999999998</v>
      </c>
      <c r="D16" s="4">
        <v>7.69</v>
      </c>
      <c r="E16" s="4">
        <v>1155</v>
      </c>
      <c r="F16" s="4">
        <v>2.915</v>
      </c>
    </row>
    <row r="17" spans="1:6">
      <c r="A17" s="7">
        <v>41121.503217592595</v>
      </c>
      <c r="B17" s="4">
        <v>74.650000000000006</v>
      </c>
      <c r="C17" s="4">
        <v>7.1289999999999996</v>
      </c>
      <c r="D17" s="4">
        <v>7.62</v>
      </c>
      <c r="E17" s="4">
        <v>1157</v>
      </c>
      <c r="F17" s="4">
        <v>2.8889999999999998</v>
      </c>
    </row>
    <row r="18" spans="1:6">
      <c r="A18" s="7">
        <v>41121.503252314818</v>
      </c>
      <c r="B18" s="4">
        <v>74.59</v>
      </c>
      <c r="C18" s="4">
        <v>7.1779999999999999</v>
      </c>
      <c r="D18" s="4">
        <v>7.49</v>
      </c>
      <c r="E18" s="4">
        <v>1158</v>
      </c>
      <c r="F18" s="4">
        <v>2.915</v>
      </c>
    </row>
    <row r="19" spans="1:6">
      <c r="A19" s="7">
        <v>41121.503298611111</v>
      </c>
      <c r="B19" s="4">
        <v>74.7</v>
      </c>
      <c r="C19" s="4">
        <v>7.1559999999999997</v>
      </c>
      <c r="D19" s="4">
        <v>7.35</v>
      </c>
      <c r="E19" s="4">
        <v>1157</v>
      </c>
      <c r="F19" s="4">
        <v>2.915</v>
      </c>
    </row>
    <row r="20" spans="1:6">
      <c r="A20" s="7">
        <v>41121.503344907411</v>
      </c>
      <c r="B20" s="4">
        <v>74.81</v>
      </c>
      <c r="C20" s="4">
        <v>7.1779999999999999</v>
      </c>
      <c r="D20" s="4">
        <v>7.25</v>
      </c>
      <c r="E20" s="4">
        <v>1156</v>
      </c>
      <c r="F20" s="4">
        <v>2.8889999999999998</v>
      </c>
    </row>
    <row r="21" spans="1:6">
      <c r="A21" s="7">
        <v>41121.503391203703</v>
      </c>
      <c r="B21" s="4">
        <v>74.91</v>
      </c>
      <c r="C21" s="4">
        <v>7.1139999999999999</v>
      </c>
      <c r="D21" s="4">
        <v>7.16</v>
      </c>
      <c r="E21" s="4">
        <v>1152</v>
      </c>
      <c r="F21" s="4">
        <v>2.863</v>
      </c>
    </row>
    <row r="22" spans="1:6">
      <c r="A22" s="7">
        <v>41121.503437500003</v>
      </c>
      <c r="B22" s="4">
        <v>74.900000000000006</v>
      </c>
      <c r="C22" s="4">
        <v>7.1589999999999998</v>
      </c>
      <c r="D22" s="4">
        <v>7.04</v>
      </c>
      <c r="E22" s="4">
        <v>1151</v>
      </c>
      <c r="F22" s="4">
        <v>2.9409999999999998</v>
      </c>
    </row>
    <row r="23" spans="1:6">
      <c r="A23" s="7">
        <v>41121.503483796296</v>
      </c>
      <c r="B23" s="4">
        <v>74.94</v>
      </c>
      <c r="C23" s="4">
        <v>7.1840000000000002</v>
      </c>
      <c r="D23" s="4">
        <v>7.08</v>
      </c>
      <c r="E23" s="4">
        <v>1152</v>
      </c>
      <c r="F23" s="4">
        <v>2.9409999999999998</v>
      </c>
    </row>
    <row r="24" spans="1:6">
      <c r="A24" s="7">
        <v>41121.503530092596</v>
      </c>
      <c r="B24" s="4">
        <v>74.930000000000007</v>
      </c>
      <c r="C24" s="4">
        <v>7.1870000000000003</v>
      </c>
      <c r="D24" s="4">
        <v>7.19</v>
      </c>
      <c r="E24" s="4">
        <v>1151</v>
      </c>
      <c r="F24" s="4">
        <v>2.915</v>
      </c>
    </row>
    <row r="25" spans="1:6">
      <c r="A25" s="7">
        <v>41121.503576388888</v>
      </c>
      <c r="B25" s="4">
        <v>74.92</v>
      </c>
      <c r="C25" s="4">
        <v>7.2169999999999996</v>
      </c>
      <c r="D25" s="4">
        <v>7.27</v>
      </c>
      <c r="E25" s="4">
        <v>1150</v>
      </c>
      <c r="F25" s="4">
        <v>2.9409999999999998</v>
      </c>
    </row>
    <row r="26" spans="1:6">
      <c r="A26" s="7">
        <v>41121.503611111111</v>
      </c>
      <c r="B26" s="4">
        <v>74.94</v>
      </c>
      <c r="C26" s="4">
        <v>7.2279999999999998</v>
      </c>
      <c r="D26" s="4">
        <v>7.27</v>
      </c>
      <c r="E26" s="4">
        <v>1152</v>
      </c>
      <c r="F26" s="4">
        <v>2.9409999999999998</v>
      </c>
    </row>
    <row r="27" spans="1:6">
      <c r="A27" s="7">
        <v>41121.503657407404</v>
      </c>
      <c r="B27" s="4">
        <v>74.95</v>
      </c>
      <c r="C27" s="4">
        <v>7.2359999999999998</v>
      </c>
      <c r="D27" s="4">
        <v>7.25</v>
      </c>
      <c r="E27" s="4">
        <v>1152</v>
      </c>
      <c r="F27" s="4">
        <v>2.9409999999999998</v>
      </c>
    </row>
    <row r="28" spans="1:6">
      <c r="A28" s="7">
        <v>41121.503703703704</v>
      </c>
      <c r="B28" s="4">
        <v>74.98</v>
      </c>
      <c r="C28" s="4">
        <v>7.2560000000000002</v>
      </c>
      <c r="D28" s="4">
        <v>7.23</v>
      </c>
      <c r="E28" s="4">
        <v>1153</v>
      </c>
      <c r="F28" s="4">
        <v>2.9409999999999998</v>
      </c>
    </row>
    <row r="29" spans="1:6">
      <c r="A29" s="7">
        <v>41121.503750000003</v>
      </c>
      <c r="B29" s="4">
        <v>74.989999999999995</v>
      </c>
      <c r="C29" s="4">
        <v>7.2560000000000002</v>
      </c>
      <c r="D29" s="4">
        <v>7.2</v>
      </c>
      <c r="E29" s="4">
        <v>1152</v>
      </c>
      <c r="F29" s="4">
        <v>2.915</v>
      </c>
    </row>
    <row r="30" spans="1:6">
      <c r="A30" s="7">
        <v>41121.503796296296</v>
      </c>
      <c r="B30" s="4">
        <v>74.989999999999995</v>
      </c>
      <c r="C30" s="4">
        <v>7.2670000000000003</v>
      </c>
      <c r="D30" s="4">
        <v>7.19</v>
      </c>
      <c r="E30" s="4">
        <v>1152</v>
      </c>
      <c r="F30" s="4">
        <v>2.9409999999999998</v>
      </c>
    </row>
    <row r="31" spans="1:6">
      <c r="A31" s="7">
        <v>41121.503842592596</v>
      </c>
      <c r="B31" s="4">
        <v>75</v>
      </c>
      <c r="C31" s="4">
        <v>7.2770000000000001</v>
      </c>
      <c r="D31" s="4">
        <v>7.16</v>
      </c>
      <c r="E31" s="4">
        <v>1152</v>
      </c>
      <c r="F31" s="4">
        <v>2.915</v>
      </c>
    </row>
    <row r="32" spans="1:6">
      <c r="A32" s="7">
        <v>41121.503888888888</v>
      </c>
      <c r="B32" s="4">
        <v>75.03</v>
      </c>
      <c r="C32" s="4">
        <v>7.2839999999999998</v>
      </c>
      <c r="D32" s="4">
        <v>7.15</v>
      </c>
      <c r="E32" s="4">
        <v>1152</v>
      </c>
      <c r="F32" s="4">
        <v>2.915</v>
      </c>
    </row>
    <row r="33" spans="1:6">
      <c r="A33" s="7">
        <v>41121.503935185188</v>
      </c>
      <c r="B33" s="4">
        <v>75.040000000000006</v>
      </c>
      <c r="C33" s="4">
        <v>7.2720000000000002</v>
      </c>
      <c r="D33" s="4">
        <v>7.13</v>
      </c>
      <c r="E33" s="4">
        <v>1153</v>
      </c>
      <c r="F33" s="4">
        <v>2.9409999999999998</v>
      </c>
    </row>
    <row r="34" spans="1:6">
      <c r="A34" s="7">
        <v>41121.503981481481</v>
      </c>
      <c r="B34" s="4">
        <v>75.040000000000006</v>
      </c>
      <c r="C34" s="4">
        <v>7.2910000000000004</v>
      </c>
      <c r="D34" s="4">
        <v>7.11</v>
      </c>
      <c r="E34" s="4">
        <v>1153</v>
      </c>
      <c r="F34" s="4">
        <v>2.9409999999999998</v>
      </c>
    </row>
    <row r="35" spans="1:6">
      <c r="A35" s="7">
        <v>41121.504027777781</v>
      </c>
      <c r="B35" s="4">
        <v>75.05</v>
      </c>
      <c r="C35" s="4">
        <v>7.2910000000000004</v>
      </c>
      <c r="D35" s="4">
        <v>7.16</v>
      </c>
      <c r="E35" s="4">
        <v>1154</v>
      </c>
      <c r="F35" s="4">
        <v>2.9409999999999998</v>
      </c>
    </row>
    <row r="36" spans="1:6">
      <c r="A36" s="7">
        <v>41121.504062499997</v>
      </c>
      <c r="B36" s="4">
        <v>75.05</v>
      </c>
      <c r="C36" s="4">
        <v>7.3040000000000003</v>
      </c>
      <c r="D36" s="4">
        <v>7.22</v>
      </c>
      <c r="E36" s="4">
        <v>1154</v>
      </c>
      <c r="F36" s="4">
        <v>2.9409999999999998</v>
      </c>
    </row>
    <row r="37" spans="1:6">
      <c r="A37" s="7">
        <v>41121.504108796296</v>
      </c>
      <c r="B37" s="4">
        <v>75.05</v>
      </c>
      <c r="C37" s="4">
        <v>7.3150000000000004</v>
      </c>
      <c r="D37" s="4">
        <v>7.24</v>
      </c>
      <c r="E37" s="4">
        <v>1151</v>
      </c>
      <c r="F37" s="4">
        <v>2.9409999999999998</v>
      </c>
    </row>
    <row r="38" spans="1:6">
      <c r="A38" s="7">
        <v>41121.504155092596</v>
      </c>
      <c r="B38" s="4">
        <v>74.97</v>
      </c>
      <c r="C38" s="4">
        <v>7.3739999999999997</v>
      </c>
      <c r="D38" s="4">
        <v>7.25</v>
      </c>
      <c r="E38" s="4">
        <v>1148</v>
      </c>
      <c r="F38" s="4">
        <v>2.9409999999999998</v>
      </c>
    </row>
    <row r="39" spans="1:6">
      <c r="A39" s="7">
        <v>41121.504201388889</v>
      </c>
      <c r="B39" s="4">
        <v>74.92</v>
      </c>
      <c r="C39" s="4">
        <v>7.2839999999999998</v>
      </c>
      <c r="D39" s="4">
        <v>7.28</v>
      </c>
      <c r="E39" s="4">
        <v>1141</v>
      </c>
      <c r="F39" s="4">
        <v>2.915</v>
      </c>
    </row>
    <row r="40" spans="1:6">
      <c r="A40" s="7">
        <v>41121.504247685189</v>
      </c>
      <c r="B40" s="4">
        <v>74.72</v>
      </c>
      <c r="C40" s="4">
        <v>5.6970000000000001</v>
      </c>
      <c r="D40" s="4">
        <v>7.6</v>
      </c>
      <c r="E40" s="4">
        <v>1154</v>
      </c>
      <c r="F40" s="4">
        <v>2.8889999999999998</v>
      </c>
    </row>
    <row r="41" spans="1:6">
      <c r="A41" s="7">
        <v>41121.504293981481</v>
      </c>
      <c r="B41" s="4">
        <v>74.849999999999994</v>
      </c>
      <c r="C41" s="4">
        <v>2.9260000000000002</v>
      </c>
      <c r="D41" s="4">
        <v>8.5299999999999994</v>
      </c>
      <c r="E41" s="4">
        <v>1158</v>
      </c>
      <c r="F41" s="4">
        <v>2.8889999999999998</v>
      </c>
    </row>
    <row r="42" spans="1:6">
      <c r="A42" s="7">
        <v>41121.504340277781</v>
      </c>
      <c r="B42" s="4">
        <v>75.319999999999993</v>
      </c>
      <c r="C42" s="4">
        <v>1.837</v>
      </c>
      <c r="D42" s="4">
        <v>8.89</v>
      </c>
      <c r="E42" s="4">
        <v>1198</v>
      </c>
      <c r="F42" s="4">
        <v>2.9409999999999998</v>
      </c>
    </row>
    <row r="43" spans="1:6">
      <c r="A43" s="7">
        <v>41121.504386574074</v>
      </c>
      <c r="B43" s="4">
        <v>81.16</v>
      </c>
      <c r="C43" s="4">
        <v>0.22900000000000001</v>
      </c>
      <c r="D43" s="4">
        <v>9.18</v>
      </c>
      <c r="E43" s="4">
        <v>1208</v>
      </c>
      <c r="F43" s="4">
        <v>2.9409999999999998</v>
      </c>
    </row>
    <row r="44" spans="1:6">
      <c r="A44" s="7">
        <v>41121.504432870373</v>
      </c>
      <c r="B44" s="4">
        <v>84.77</v>
      </c>
      <c r="C44" s="4">
        <v>0.26200000000000001</v>
      </c>
      <c r="D44" s="4">
        <v>9.16</v>
      </c>
      <c r="E44" s="4">
        <v>1155</v>
      </c>
      <c r="F44" s="4">
        <v>2.915</v>
      </c>
    </row>
    <row r="45" spans="1:6">
      <c r="A45" s="7">
        <v>41121.504467592589</v>
      </c>
      <c r="B45" s="4">
        <v>84.35</v>
      </c>
      <c r="C45" s="4">
        <v>0.36199999999999999</v>
      </c>
      <c r="D45" s="4">
        <v>9.0299999999999994</v>
      </c>
      <c r="E45" s="4">
        <v>1167</v>
      </c>
      <c r="F45" s="4">
        <v>2.9409999999999998</v>
      </c>
    </row>
    <row r="46" spans="1:6">
      <c r="A46" s="15">
        <v>41121.504513888889</v>
      </c>
      <c r="B46" s="13">
        <v>85.18</v>
      </c>
      <c r="C46" s="13">
        <v>-2.1999999999999999E-2</v>
      </c>
      <c r="D46" s="13">
        <v>8.91</v>
      </c>
      <c r="E46" s="13">
        <v>1.532</v>
      </c>
      <c r="F46" s="13">
        <v>2.915</v>
      </c>
    </row>
    <row r="47" spans="1:6">
      <c r="A47" s="15">
        <v>41121.504560185182</v>
      </c>
      <c r="B47" s="13">
        <v>82.51</v>
      </c>
      <c r="C47" s="13">
        <v>1.6E-2</v>
      </c>
      <c r="D47" s="13">
        <v>8.49</v>
      </c>
      <c r="E47" s="13">
        <v>1.206</v>
      </c>
      <c r="F47" s="13">
        <v>2.915</v>
      </c>
    </row>
    <row r="48" spans="1:6">
      <c r="A48" s="15">
        <v>41121.504606481481</v>
      </c>
      <c r="B48" s="13">
        <v>82.27</v>
      </c>
      <c r="C48" s="13">
        <v>-0.01</v>
      </c>
      <c r="D48" s="13">
        <v>8.4700000000000006</v>
      </c>
      <c r="E48" s="13">
        <v>1.2090000000000001</v>
      </c>
      <c r="F48" s="13">
        <v>2.9409999999999998</v>
      </c>
    </row>
  </sheetData>
  <pageMargins left="0.7" right="0.7" top="0.75" bottom="0.75" header="0.3" footer="0.3"/>
  <drawing r:id="rId1"/>
</worksheet>
</file>

<file path=xl/worksheets/sheet75.xml><?xml version="1.0" encoding="utf-8"?>
<worksheet xmlns="http://schemas.openxmlformats.org/spreadsheetml/2006/main" xmlns:r="http://schemas.openxmlformats.org/officeDocument/2006/relationships">
  <dimension ref="A1:K41"/>
  <sheetViews>
    <sheetView zoomScale="80" zoomScaleNormal="80" workbookViewId="0">
      <selection activeCell="C1" sqref="C1:K2"/>
    </sheetView>
  </sheetViews>
  <sheetFormatPr defaultRowHeight="15"/>
  <cols>
    <col min="1" max="4" width="17.42578125" style="4" customWidth="1"/>
    <col min="5" max="5" width="12.85546875" style="4" customWidth="1"/>
    <col min="6" max="6" width="16.5703125" style="4" customWidth="1"/>
    <col min="7" max="7" width="20.7109375" style="4" customWidth="1"/>
    <col min="8" max="8" width="12.28515625" style="4" customWidth="1"/>
    <col min="9" max="9" width="12.5703125" style="4" customWidth="1"/>
    <col min="10" max="10" width="16.85546875" style="4" customWidth="1"/>
    <col min="11" max="16384" width="9.140625" style="4"/>
  </cols>
  <sheetData>
    <row r="1" spans="1:11" ht="36.75" customHeight="1">
      <c r="A1" s="4" t="s">
        <v>101</v>
      </c>
      <c r="B1" s="4" t="s">
        <v>220</v>
      </c>
      <c r="C1" s="9" t="s">
        <v>237</v>
      </c>
      <c r="D1" s="9" t="s">
        <v>236</v>
      </c>
      <c r="E1" s="9" t="s">
        <v>228</v>
      </c>
      <c r="F1" s="9" t="s">
        <v>229</v>
      </c>
      <c r="G1" s="9" t="s">
        <v>230</v>
      </c>
      <c r="H1" s="9" t="s">
        <v>242</v>
      </c>
      <c r="I1" s="9" t="s">
        <v>243</v>
      </c>
      <c r="J1" s="9" t="s">
        <v>231</v>
      </c>
      <c r="K1" s="9" t="s">
        <v>232</v>
      </c>
    </row>
    <row r="2" spans="1:11">
      <c r="A2" s="4" t="s">
        <v>103</v>
      </c>
      <c r="B2" s="7">
        <v>41121.505520833336</v>
      </c>
      <c r="C2" s="5">
        <v>41121</v>
      </c>
      <c r="D2" s="6">
        <v>0.50552083333333331</v>
      </c>
      <c r="E2" s="4">
        <f>MAX(B10:B38)-MIN(B10:B38)</f>
        <v>11.489999999999995</v>
      </c>
      <c r="F2" s="4">
        <f>MAX(C10:C38)-MIN(C10:C38)</f>
        <v>4.7119999999999997</v>
      </c>
      <c r="G2" s="4">
        <f>MAX(E10:E38)-MIN(E10:E38)</f>
        <v>64</v>
      </c>
      <c r="H2" s="4">
        <f>MAX(B10:B38)</f>
        <v>84.77</v>
      </c>
      <c r="I2" s="4">
        <f>MIN(B10:B38)</f>
        <v>73.28</v>
      </c>
      <c r="J2" s="13"/>
      <c r="K2" s="4" t="s">
        <v>244</v>
      </c>
    </row>
    <row r="3" spans="1:11">
      <c r="A3" s="4" t="s">
        <v>146</v>
      </c>
      <c r="B3" s="7">
        <v>41121.505520833336</v>
      </c>
    </row>
    <row r="4" spans="1:11">
      <c r="A4" s="4" t="s">
        <v>104</v>
      </c>
      <c r="B4" s="7">
        <v>41121.505520833336</v>
      </c>
    </row>
    <row r="7" spans="1:11">
      <c r="A7" s="4" t="s">
        <v>145</v>
      </c>
      <c r="B7" s="4" t="s">
        <v>144</v>
      </c>
      <c r="C7" s="4" t="s">
        <v>143</v>
      </c>
      <c r="D7" s="4" t="s">
        <v>124</v>
      </c>
      <c r="E7" s="4" t="s">
        <v>142</v>
      </c>
      <c r="F7" s="4" t="s">
        <v>141</v>
      </c>
    </row>
    <row r="8" spans="1:11">
      <c r="A8" s="15">
        <v>41121.506840277776</v>
      </c>
      <c r="B8" s="13">
        <v>81.25</v>
      </c>
      <c r="C8" s="13">
        <v>-0.19600000000000001</v>
      </c>
      <c r="D8" s="13">
        <v>6.62</v>
      </c>
      <c r="E8" s="13">
        <v>1.2210000000000001</v>
      </c>
      <c r="F8" s="13">
        <v>2.9409999999999998</v>
      </c>
    </row>
    <row r="9" spans="1:11">
      <c r="A9" s="15">
        <v>41121.506886574076</v>
      </c>
      <c r="B9" s="13">
        <v>82.52</v>
      </c>
      <c r="C9" s="13">
        <v>-1E-3</v>
      </c>
      <c r="D9" s="13">
        <v>8.4700000000000006</v>
      </c>
      <c r="E9" s="13">
        <v>1193</v>
      </c>
      <c r="F9" s="13">
        <v>2.9409999999999998</v>
      </c>
    </row>
    <row r="10" spans="1:11">
      <c r="A10" s="7">
        <v>41121.506921296299</v>
      </c>
      <c r="B10" s="4">
        <v>84.77</v>
      </c>
      <c r="C10" s="4">
        <v>4.1000000000000002E-2</v>
      </c>
      <c r="D10" s="4">
        <v>8.6</v>
      </c>
      <c r="E10" s="4">
        <v>1185</v>
      </c>
      <c r="F10" s="4">
        <v>2.9409999999999998</v>
      </c>
    </row>
    <row r="11" spans="1:11">
      <c r="A11" s="7">
        <v>41121.506967592592</v>
      </c>
      <c r="B11" s="4">
        <v>77.87</v>
      </c>
      <c r="C11" s="4">
        <v>1.3440000000000001</v>
      </c>
      <c r="D11" s="4">
        <v>8.2799999999999994</v>
      </c>
      <c r="E11" s="4">
        <v>1137</v>
      </c>
      <c r="F11" s="4">
        <v>2.968</v>
      </c>
    </row>
    <row r="12" spans="1:11">
      <c r="A12" s="7">
        <v>41121.507013888891</v>
      </c>
      <c r="B12" s="4">
        <v>74.25</v>
      </c>
      <c r="C12" s="4">
        <v>1.893</v>
      </c>
      <c r="D12" s="4">
        <v>8.0399999999999991</v>
      </c>
      <c r="E12" s="4">
        <v>1163</v>
      </c>
      <c r="F12" s="4">
        <v>2.968</v>
      </c>
    </row>
    <row r="13" spans="1:11">
      <c r="A13" s="7">
        <v>41121.507060185184</v>
      </c>
      <c r="B13" s="4">
        <v>73.930000000000007</v>
      </c>
      <c r="C13" s="4">
        <v>2.3380000000000001</v>
      </c>
      <c r="D13" s="4">
        <v>7.93</v>
      </c>
      <c r="E13" s="4">
        <v>1164</v>
      </c>
      <c r="F13" s="4">
        <v>2.9409999999999998</v>
      </c>
    </row>
    <row r="14" spans="1:11">
      <c r="A14" s="7">
        <v>41121.507106481484</v>
      </c>
      <c r="B14" s="4">
        <v>73.63</v>
      </c>
      <c r="C14" s="4">
        <v>2.7440000000000002</v>
      </c>
      <c r="D14" s="4">
        <v>7.94</v>
      </c>
      <c r="E14" s="4">
        <v>1168</v>
      </c>
      <c r="F14" s="4">
        <v>2.9409999999999998</v>
      </c>
    </row>
    <row r="15" spans="1:11">
      <c r="A15" s="7">
        <v>41121.507152777776</v>
      </c>
      <c r="B15" s="4">
        <v>73.569999999999993</v>
      </c>
      <c r="C15" s="4">
        <v>3.681</v>
      </c>
      <c r="D15" s="4">
        <v>7.94</v>
      </c>
      <c r="E15" s="4">
        <v>1167</v>
      </c>
      <c r="F15" s="4">
        <v>2.968</v>
      </c>
    </row>
    <row r="16" spans="1:11">
      <c r="A16" s="7">
        <v>41121.507199074076</v>
      </c>
      <c r="B16" s="4">
        <v>73.349999999999994</v>
      </c>
      <c r="C16" s="4">
        <v>4.1189999999999998</v>
      </c>
      <c r="D16" s="4">
        <v>7.96</v>
      </c>
      <c r="E16" s="4">
        <v>1169</v>
      </c>
      <c r="F16" s="4">
        <v>2.9409999999999998</v>
      </c>
    </row>
    <row r="17" spans="1:6">
      <c r="A17" s="7">
        <v>41121.507233796299</v>
      </c>
      <c r="B17" s="4">
        <v>73.31</v>
      </c>
      <c r="C17" s="4">
        <v>4.0759999999999996</v>
      </c>
      <c r="D17" s="4">
        <v>8.01</v>
      </c>
      <c r="E17" s="4">
        <v>1169</v>
      </c>
      <c r="F17" s="4">
        <v>2.9409999999999998</v>
      </c>
    </row>
    <row r="18" spans="1:6">
      <c r="A18" s="7">
        <v>41121.507280092592</v>
      </c>
      <c r="B18" s="4">
        <v>73.28</v>
      </c>
      <c r="C18" s="4">
        <v>4.2640000000000002</v>
      </c>
      <c r="D18" s="4">
        <v>7.9</v>
      </c>
      <c r="E18" s="4">
        <v>1168</v>
      </c>
      <c r="F18" s="4">
        <v>2.8889999999999998</v>
      </c>
    </row>
    <row r="19" spans="1:6">
      <c r="A19" s="7">
        <v>41121.507326388892</v>
      </c>
      <c r="B19" s="4">
        <v>73.319999999999993</v>
      </c>
      <c r="C19" s="4">
        <v>4.3</v>
      </c>
      <c r="D19" s="4">
        <v>7.85</v>
      </c>
      <c r="E19" s="4">
        <v>1169</v>
      </c>
      <c r="F19" s="4">
        <v>2.8889999999999998</v>
      </c>
    </row>
    <row r="20" spans="1:6">
      <c r="A20" s="7">
        <v>41121.507372685184</v>
      </c>
      <c r="B20" s="4">
        <v>73.349999999999994</v>
      </c>
      <c r="C20" s="4">
        <v>4.2969999999999997</v>
      </c>
      <c r="D20" s="4">
        <v>7.81</v>
      </c>
      <c r="E20" s="4">
        <v>1167</v>
      </c>
      <c r="F20" s="4">
        <v>2.915</v>
      </c>
    </row>
    <row r="21" spans="1:6">
      <c r="A21" s="7">
        <v>41121.507418981484</v>
      </c>
      <c r="B21" s="4">
        <v>73.34</v>
      </c>
      <c r="C21" s="4">
        <v>4.3730000000000002</v>
      </c>
      <c r="D21" s="4">
        <v>7.69</v>
      </c>
      <c r="E21" s="4">
        <v>1165</v>
      </c>
      <c r="F21" s="4">
        <v>2.8889999999999998</v>
      </c>
    </row>
    <row r="22" spans="1:6">
      <c r="A22" s="7">
        <v>41121.507465277777</v>
      </c>
      <c r="B22" s="4">
        <v>73.41</v>
      </c>
      <c r="C22" s="4">
        <v>4.3769999999999998</v>
      </c>
      <c r="D22" s="4">
        <v>7.78</v>
      </c>
      <c r="E22" s="4">
        <v>1166</v>
      </c>
      <c r="F22" s="4">
        <v>2.8889999999999998</v>
      </c>
    </row>
    <row r="23" spans="1:6">
      <c r="A23" s="7">
        <v>41121.507511574076</v>
      </c>
      <c r="B23" s="4">
        <v>73.31</v>
      </c>
      <c r="C23" s="4">
        <v>4.5629999999999997</v>
      </c>
      <c r="D23" s="4">
        <v>7.78</v>
      </c>
      <c r="E23" s="4">
        <v>1177</v>
      </c>
      <c r="F23" s="4">
        <v>2.8889999999999998</v>
      </c>
    </row>
    <row r="24" spans="1:6">
      <c r="A24" s="7">
        <v>41121.507557870369</v>
      </c>
      <c r="B24" s="4">
        <v>73.31</v>
      </c>
      <c r="C24" s="4">
        <v>4.5650000000000004</v>
      </c>
      <c r="D24" s="4">
        <v>7.82</v>
      </c>
      <c r="E24" s="4">
        <v>1154</v>
      </c>
      <c r="F24" s="4">
        <v>2.8889999999999998</v>
      </c>
    </row>
    <row r="25" spans="1:6">
      <c r="A25" s="7">
        <v>41121.507592592592</v>
      </c>
      <c r="B25" s="4">
        <v>73.319999999999993</v>
      </c>
      <c r="C25" s="4">
        <v>4.6479999999999997</v>
      </c>
      <c r="D25" s="4">
        <v>7.84</v>
      </c>
      <c r="E25" s="4">
        <v>1170</v>
      </c>
      <c r="F25" s="4">
        <v>2.8889999999999998</v>
      </c>
    </row>
    <row r="26" spans="1:6">
      <c r="A26" s="7">
        <v>41121.507638888892</v>
      </c>
      <c r="B26" s="4">
        <v>73.33</v>
      </c>
      <c r="C26" s="4">
        <v>4.6440000000000001</v>
      </c>
      <c r="D26" s="4">
        <v>7.86</v>
      </c>
      <c r="E26" s="4">
        <v>1171</v>
      </c>
      <c r="F26" s="4">
        <v>2.8889999999999998</v>
      </c>
    </row>
    <row r="27" spans="1:6">
      <c r="A27" s="7">
        <v>41121.507685185185</v>
      </c>
      <c r="B27" s="4">
        <v>73.36</v>
      </c>
      <c r="C27" s="4">
        <v>4.6529999999999996</v>
      </c>
      <c r="D27" s="4">
        <v>7.86</v>
      </c>
      <c r="E27" s="4">
        <v>1170</v>
      </c>
      <c r="F27" s="4">
        <v>2.8889999999999998</v>
      </c>
    </row>
    <row r="28" spans="1:6">
      <c r="A28" s="7">
        <v>41121.507731481484</v>
      </c>
      <c r="B28" s="4">
        <v>73.37</v>
      </c>
      <c r="C28" s="4">
        <v>4.6760000000000002</v>
      </c>
      <c r="D28" s="4">
        <v>7.87</v>
      </c>
      <c r="E28" s="4">
        <v>1170</v>
      </c>
      <c r="F28" s="4">
        <v>2.863</v>
      </c>
    </row>
    <row r="29" spans="1:6">
      <c r="A29" s="7">
        <v>41121.507777777777</v>
      </c>
      <c r="B29" s="4">
        <v>73.38</v>
      </c>
      <c r="C29" s="4">
        <v>4.6790000000000003</v>
      </c>
      <c r="D29" s="4">
        <v>7.89</v>
      </c>
      <c r="E29" s="4">
        <v>1170</v>
      </c>
      <c r="F29" s="4">
        <v>2.8889999999999998</v>
      </c>
    </row>
    <row r="30" spans="1:6">
      <c r="A30" s="7">
        <v>41121.507824074077</v>
      </c>
      <c r="B30" s="4">
        <v>73.400000000000006</v>
      </c>
      <c r="C30" s="4">
        <v>4.6970000000000001</v>
      </c>
      <c r="D30" s="4">
        <v>7.91</v>
      </c>
      <c r="E30" s="4">
        <v>1170</v>
      </c>
      <c r="F30" s="4">
        <v>2.8889999999999998</v>
      </c>
    </row>
    <row r="31" spans="1:6">
      <c r="A31" s="7">
        <v>41121.507870370369</v>
      </c>
      <c r="B31" s="4">
        <v>73.39</v>
      </c>
      <c r="C31" s="4">
        <v>4.6970000000000001</v>
      </c>
      <c r="D31" s="4">
        <v>7.94</v>
      </c>
      <c r="E31" s="4">
        <v>1170</v>
      </c>
      <c r="F31" s="4">
        <v>2.8889999999999998</v>
      </c>
    </row>
    <row r="32" spans="1:6">
      <c r="A32" s="7">
        <v>41121.507916666669</v>
      </c>
      <c r="B32" s="4">
        <v>73.39</v>
      </c>
      <c r="C32" s="4">
        <v>4.6950000000000003</v>
      </c>
      <c r="D32" s="4">
        <v>7.94</v>
      </c>
      <c r="E32" s="4">
        <v>1171</v>
      </c>
      <c r="F32" s="4">
        <v>2.8889999999999998</v>
      </c>
    </row>
    <row r="33" spans="1:6">
      <c r="A33" s="7">
        <v>41121.507951388892</v>
      </c>
      <c r="B33" s="4">
        <v>73.400000000000006</v>
      </c>
      <c r="C33" s="4">
        <v>4.7080000000000002</v>
      </c>
      <c r="D33" s="4">
        <v>7.93</v>
      </c>
      <c r="E33" s="4">
        <v>1171</v>
      </c>
      <c r="F33" s="4">
        <v>2.8889999999999998</v>
      </c>
    </row>
    <row r="34" spans="1:6">
      <c r="A34" s="7">
        <v>41121.507997685185</v>
      </c>
      <c r="B34" s="4">
        <v>73.42</v>
      </c>
      <c r="C34" s="4">
        <v>4.7530000000000001</v>
      </c>
      <c r="D34" s="4">
        <v>7.91</v>
      </c>
      <c r="E34" s="4">
        <v>1157</v>
      </c>
      <c r="F34" s="4">
        <v>2.8889999999999998</v>
      </c>
    </row>
    <row r="35" spans="1:6">
      <c r="A35" s="7">
        <v>41121.508043981485</v>
      </c>
      <c r="B35" s="4">
        <v>73.400000000000006</v>
      </c>
      <c r="C35" s="4">
        <v>1.7490000000000001</v>
      </c>
      <c r="D35" s="4">
        <v>8.49</v>
      </c>
      <c r="E35" s="4">
        <v>1172</v>
      </c>
      <c r="F35" s="4">
        <v>2.8889999999999998</v>
      </c>
    </row>
    <row r="36" spans="1:6">
      <c r="A36" s="7">
        <v>41121.508090277777</v>
      </c>
      <c r="B36" s="4">
        <v>77.75</v>
      </c>
      <c r="C36" s="4">
        <v>0.14499999999999999</v>
      </c>
      <c r="D36" s="4">
        <v>9.08</v>
      </c>
      <c r="E36" s="4">
        <v>1186</v>
      </c>
      <c r="F36" s="4">
        <v>2.9409999999999998</v>
      </c>
    </row>
    <row r="37" spans="1:6">
      <c r="A37" s="7">
        <v>41121.508136574077</v>
      </c>
      <c r="B37" s="4">
        <v>81.16</v>
      </c>
      <c r="C37" s="4">
        <v>0.314</v>
      </c>
      <c r="D37" s="4">
        <v>9.2799999999999994</v>
      </c>
      <c r="E37" s="4">
        <v>1201</v>
      </c>
      <c r="F37" s="4">
        <v>2.968</v>
      </c>
    </row>
    <row r="38" spans="1:6">
      <c r="A38" s="7">
        <v>41121.50818287037</v>
      </c>
      <c r="B38" s="4">
        <v>82.79</v>
      </c>
      <c r="C38" s="4">
        <v>0.34200000000000003</v>
      </c>
      <c r="D38" s="4">
        <v>9.2899999999999991</v>
      </c>
      <c r="E38" s="4">
        <v>1172</v>
      </c>
      <c r="F38" s="4">
        <v>2.9409999999999998</v>
      </c>
    </row>
    <row r="39" spans="1:6">
      <c r="A39" s="15">
        <v>41121.508229166669</v>
      </c>
      <c r="B39" s="13">
        <v>82.74</v>
      </c>
      <c r="C39" s="13">
        <v>-2.1999999999999999E-2</v>
      </c>
      <c r="D39" s="13">
        <v>9.23</v>
      </c>
      <c r="E39" s="13">
        <v>2.423</v>
      </c>
      <c r="F39" s="13">
        <v>2.9409999999999998</v>
      </c>
    </row>
    <row r="40" spans="1:6">
      <c r="A40" s="15">
        <v>41121.508275462962</v>
      </c>
      <c r="B40" s="13">
        <v>78.94</v>
      </c>
      <c r="C40" s="13">
        <v>0.03</v>
      </c>
      <c r="D40" s="13">
        <v>8.9700000000000006</v>
      </c>
      <c r="E40" s="13">
        <v>1.25</v>
      </c>
      <c r="F40" s="13">
        <v>2.9409999999999998</v>
      </c>
    </row>
    <row r="41" spans="1:6">
      <c r="A41" s="15">
        <v>41121.508310185185</v>
      </c>
      <c r="B41" s="13">
        <v>77.989999999999995</v>
      </c>
      <c r="C41" s="13">
        <v>1.6E-2</v>
      </c>
      <c r="D41" s="13">
        <v>9</v>
      </c>
      <c r="E41" s="13">
        <v>1.2629999999999999</v>
      </c>
      <c r="F41" s="13">
        <v>2.968</v>
      </c>
    </row>
  </sheetData>
  <pageMargins left="0.7" right="0.7" top="0.75" bottom="0.75" header="0.3" footer="0.3"/>
  <drawing r:id="rId1"/>
</worksheet>
</file>

<file path=xl/worksheets/sheet76.xml><?xml version="1.0" encoding="utf-8"?>
<worksheet xmlns="http://schemas.openxmlformats.org/spreadsheetml/2006/main" xmlns:r="http://schemas.openxmlformats.org/officeDocument/2006/relationships">
  <dimension ref="A1:K103"/>
  <sheetViews>
    <sheetView workbookViewId="0">
      <selection activeCell="K5" sqref="K5"/>
    </sheetView>
  </sheetViews>
  <sheetFormatPr defaultRowHeight="15"/>
  <cols>
    <col min="1" max="4" width="17.28515625" style="4" customWidth="1"/>
    <col min="5" max="5" width="14.140625" style="4" customWidth="1"/>
    <col min="6" max="6" width="15.85546875" style="4" customWidth="1"/>
    <col min="7" max="7" width="18.28515625" style="4" customWidth="1"/>
    <col min="8" max="8" width="13.140625" style="4" customWidth="1"/>
    <col min="9" max="9" width="12.28515625" style="4" customWidth="1"/>
    <col min="10" max="10" width="16.7109375" style="4" customWidth="1"/>
    <col min="11" max="16384" width="9.140625" style="4"/>
  </cols>
  <sheetData>
    <row r="1" spans="1:11" ht="45">
      <c r="A1" s="4" t="s">
        <v>101</v>
      </c>
      <c r="B1" s="4" t="s">
        <v>226</v>
      </c>
      <c r="C1" s="9" t="s">
        <v>237</v>
      </c>
      <c r="D1" s="9" t="s">
        <v>236</v>
      </c>
      <c r="E1" s="9" t="s">
        <v>228</v>
      </c>
      <c r="F1" s="9" t="s">
        <v>229</v>
      </c>
      <c r="G1" s="9" t="s">
        <v>230</v>
      </c>
      <c r="H1" s="9" t="s">
        <v>242</v>
      </c>
      <c r="I1" s="9" t="s">
        <v>243</v>
      </c>
      <c r="J1" s="9" t="s">
        <v>231</v>
      </c>
      <c r="K1" s="9" t="s">
        <v>232</v>
      </c>
    </row>
    <row r="2" spans="1:11">
      <c r="A2" s="4" t="s">
        <v>103</v>
      </c>
      <c r="B2" s="7">
        <v>41122.631226851852</v>
      </c>
      <c r="C2" s="5">
        <v>41122</v>
      </c>
      <c r="D2" s="6">
        <v>0.6312268518518519</v>
      </c>
      <c r="E2" s="4">
        <f>MAX(B8:B19,B21:B64,B67:B71,B87:B100)-MIN(B8:B19,B21:B64,B67:B71,B87:B100)</f>
        <v>19.019999999999996</v>
      </c>
      <c r="F2" s="4">
        <f>MAX(C8:C19,C21:C64,C67:C71,C87:C100)-MIN(C8:C19,C21:C64,C67:C71,C87:C100)</f>
        <v>5.0720000000000001</v>
      </c>
      <c r="G2" s="4">
        <f>MAX(E8:E19,E21:E64,E67:E71,E87:E100)-MIN(E8:E19,E21:E64,E67:E71,E87:E100)</f>
        <v>226.6</v>
      </c>
      <c r="H2" s="4">
        <f>MAX(B8:B19,B21:B64,B67:B71,B87:B100)</f>
        <v>92.22</v>
      </c>
      <c r="I2" s="4">
        <f>MIN(B8:B19,B21:B64,B67:B71,B87:B100)</f>
        <v>73.2</v>
      </c>
      <c r="J2" s="13"/>
      <c r="K2" s="4" t="s">
        <v>361</v>
      </c>
    </row>
    <row r="3" spans="1:11">
      <c r="A3" s="4" t="s">
        <v>146</v>
      </c>
      <c r="B3" s="7">
        <v>41122.631226851852</v>
      </c>
      <c r="K3" s="4" t="s">
        <v>360</v>
      </c>
    </row>
    <row r="4" spans="1:11">
      <c r="A4" s="4" t="s">
        <v>104</v>
      </c>
      <c r="B4" s="7">
        <v>41122.631226851852</v>
      </c>
      <c r="K4" s="4" t="s">
        <v>374</v>
      </c>
    </row>
    <row r="7" spans="1:11">
      <c r="A7" s="4" t="s">
        <v>145</v>
      </c>
      <c r="B7" s="4" t="s">
        <v>144</v>
      </c>
      <c r="C7" s="4" t="s">
        <v>143</v>
      </c>
      <c r="D7" s="4" t="s">
        <v>124</v>
      </c>
      <c r="E7" s="4" t="s">
        <v>142</v>
      </c>
      <c r="F7" s="4" t="s">
        <v>141</v>
      </c>
    </row>
    <row r="8" spans="1:11">
      <c r="A8" s="7">
        <v>41122.631435185183</v>
      </c>
      <c r="B8" s="4">
        <v>92.22</v>
      </c>
      <c r="C8" s="4">
        <v>0.53</v>
      </c>
      <c r="D8" s="4">
        <v>7.63</v>
      </c>
      <c r="E8" s="4">
        <v>225.9</v>
      </c>
      <c r="F8" s="4">
        <v>2.9940000000000002</v>
      </c>
    </row>
    <row r="9" spans="1:11">
      <c r="A9" s="7">
        <v>41122.631481481483</v>
      </c>
      <c r="B9" s="4">
        <v>91.02</v>
      </c>
      <c r="C9" s="4">
        <v>0.67100000000000004</v>
      </c>
      <c r="D9" s="4">
        <v>7.7</v>
      </c>
      <c r="E9" s="4">
        <v>223.1</v>
      </c>
      <c r="F9" s="4">
        <v>3.02</v>
      </c>
    </row>
    <row r="10" spans="1:11">
      <c r="A10" s="7">
        <v>41122.631527777776</v>
      </c>
      <c r="B10" s="4">
        <v>90.44</v>
      </c>
      <c r="C10" s="4">
        <v>1.337</v>
      </c>
      <c r="D10" s="4">
        <v>7.59</v>
      </c>
      <c r="E10" s="4">
        <v>207.2</v>
      </c>
      <c r="F10" s="4">
        <v>2.9940000000000002</v>
      </c>
    </row>
    <row r="11" spans="1:11">
      <c r="A11" s="7">
        <v>41122.631574074076</v>
      </c>
      <c r="B11" s="4">
        <v>84.69</v>
      </c>
      <c r="C11" s="4">
        <v>1.756</v>
      </c>
      <c r="D11" s="4">
        <v>7.4</v>
      </c>
      <c r="E11" s="4">
        <v>224.9</v>
      </c>
      <c r="F11" s="4">
        <v>2.9940000000000002</v>
      </c>
    </row>
    <row r="12" spans="1:11">
      <c r="A12" s="7">
        <v>41122.631620370368</v>
      </c>
      <c r="B12" s="4">
        <v>80.040000000000006</v>
      </c>
      <c r="C12" s="4">
        <v>2.2330000000000001</v>
      </c>
      <c r="D12" s="4">
        <v>7.25</v>
      </c>
      <c r="E12" s="4">
        <v>252.1</v>
      </c>
      <c r="F12" s="4">
        <v>2.968</v>
      </c>
    </row>
    <row r="13" spans="1:11">
      <c r="A13" s="7">
        <v>41122.631666666668</v>
      </c>
      <c r="B13" s="4">
        <v>79.55</v>
      </c>
      <c r="C13" s="4">
        <v>2.1360000000000001</v>
      </c>
      <c r="D13" s="4">
        <v>7.19</v>
      </c>
      <c r="E13" s="4">
        <v>260.2</v>
      </c>
      <c r="F13" s="4">
        <v>2.968</v>
      </c>
    </row>
    <row r="14" spans="1:11">
      <c r="A14" s="7">
        <v>41122.631712962961</v>
      </c>
      <c r="B14" s="4">
        <v>78.849999999999994</v>
      </c>
      <c r="C14" s="4">
        <v>2.0590000000000002</v>
      </c>
      <c r="D14" s="4">
        <v>7.05</v>
      </c>
      <c r="E14" s="4">
        <v>262.7</v>
      </c>
      <c r="F14" s="4">
        <v>2.9940000000000002</v>
      </c>
    </row>
    <row r="15" spans="1:11">
      <c r="A15" s="7">
        <v>41122.63175925926</v>
      </c>
      <c r="B15" s="4">
        <v>80.44</v>
      </c>
      <c r="C15" s="4">
        <v>1.79</v>
      </c>
      <c r="D15" s="4">
        <v>7</v>
      </c>
      <c r="E15" s="4">
        <v>247.4</v>
      </c>
      <c r="F15" s="4">
        <v>2.968</v>
      </c>
    </row>
    <row r="16" spans="1:11">
      <c r="A16" s="7">
        <v>41122.631793981483</v>
      </c>
      <c r="B16" s="4">
        <v>80.069999999999993</v>
      </c>
      <c r="C16" s="4">
        <v>1.754</v>
      </c>
      <c r="D16" s="4">
        <v>6.94</v>
      </c>
      <c r="E16" s="4">
        <v>250.1</v>
      </c>
      <c r="F16" s="4">
        <v>2.968</v>
      </c>
    </row>
    <row r="17" spans="1:6">
      <c r="A17" s="7">
        <v>41122.631840277776</v>
      </c>
      <c r="B17" s="4">
        <v>79.89</v>
      </c>
      <c r="C17" s="4">
        <v>1.756</v>
      </c>
      <c r="D17" s="4">
        <v>6.89</v>
      </c>
      <c r="E17" s="4">
        <v>252.1</v>
      </c>
      <c r="F17" s="4">
        <v>2.968</v>
      </c>
    </row>
    <row r="18" spans="1:6">
      <c r="A18" s="7">
        <v>41122.631886574076</v>
      </c>
      <c r="B18" s="4">
        <v>79.84</v>
      </c>
      <c r="C18" s="4">
        <v>1.7589999999999999</v>
      </c>
      <c r="D18" s="4">
        <v>6.85</v>
      </c>
      <c r="E18" s="4">
        <v>255.1</v>
      </c>
      <c r="F18" s="4">
        <v>2.9409999999999998</v>
      </c>
    </row>
    <row r="19" spans="1:6">
      <c r="A19" s="7">
        <v>41122.631932870368</v>
      </c>
      <c r="B19" s="4">
        <v>79.2</v>
      </c>
      <c r="C19" s="4">
        <v>1.762</v>
      </c>
      <c r="D19" s="4">
        <v>6.81</v>
      </c>
      <c r="E19" s="4">
        <v>255.9</v>
      </c>
      <c r="F19" s="4">
        <v>2.9940000000000002</v>
      </c>
    </row>
    <row r="20" spans="1:6">
      <c r="A20" s="15">
        <v>41122.631979166668</v>
      </c>
      <c r="B20" s="13">
        <v>85.74</v>
      </c>
      <c r="C20" s="13">
        <v>-3.4000000000000002E-2</v>
      </c>
      <c r="D20" s="13">
        <v>6.97</v>
      </c>
      <c r="E20" s="13">
        <v>197.1</v>
      </c>
      <c r="F20" s="13">
        <v>2.9409999999999998</v>
      </c>
    </row>
    <row r="21" spans="1:6">
      <c r="A21" s="7">
        <v>41122.632025462961</v>
      </c>
      <c r="B21" s="4">
        <v>82.47</v>
      </c>
      <c r="C21" s="4">
        <v>1.778</v>
      </c>
      <c r="D21" s="4">
        <v>7.06</v>
      </c>
      <c r="E21" s="4">
        <v>234.2</v>
      </c>
      <c r="F21" s="4">
        <v>2.9409999999999998</v>
      </c>
    </row>
    <row r="22" spans="1:6">
      <c r="A22" s="7">
        <v>41122.632071759261</v>
      </c>
      <c r="B22" s="4">
        <v>80.52</v>
      </c>
      <c r="C22" s="4">
        <v>1.7949999999999999</v>
      </c>
      <c r="D22" s="4">
        <v>7.07</v>
      </c>
      <c r="E22" s="4">
        <v>245.1</v>
      </c>
      <c r="F22" s="4">
        <v>2.968</v>
      </c>
    </row>
    <row r="23" spans="1:6">
      <c r="A23" s="7">
        <v>41122.632118055553</v>
      </c>
      <c r="B23" s="4">
        <v>80.150000000000006</v>
      </c>
      <c r="C23" s="4">
        <v>1.7689999999999999</v>
      </c>
      <c r="D23" s="4">
        <v>7.02</v>
      </c>
      <c r="E23" s="4">
        <v>250.4</v>
      </c>
      <c r="F23" s="4">
        <v>2.968</v>
      </c>
    </row>
    <row r="24" spans="1:6">
      <c r="A24" s="7">
        <v>41122.632152777776</v>
      </c>
      <c r="B24" s="4">
        <v>79.11</v>
      </c>
      <c r="C24" s="4">
        <v>1.736</v>
      </c>
      <c r="D24" s="4">
        <v>6.97</v>
      </c>
      <c r="E24" s="4">
        <v>256.2</v>
      </c>
      <c r="F24" s="4">
        <v>2.968</v>
      </c>
    </row>
    <row r="25" spans="1:6">
      <c r="A25" s="7">
        <v>41122.632199074076</v>
      </c>
      <c r="B25" s="4">
        <v>79.25</v>
      </c>
      <c r="C25" s="4">
        <v>1.744</v>
      </c>
      <c r="D25" s="4">
        <v>6.94</v>
      </c>
      <c r="E25" s="4">
        <v>255.7</v>
      </c>
      <c r="F25" s="4">
        <v>2.9409999999999998</v>
      </c>
    </row>
    <row r="26" spans="1:6">
      <c r="A26" s="7">
        <v>41122.632245370369</v>
      </c>
      <c r="B26" s="4">
        <v>79.41</v>
      </c>
      <c r="C26" s="4">
        <v>1.7569999999999999</v>
      </c>
      <c r="D26" s="4">
        <v>6.89</v>
      </c>
      <c r="E26" s="4">
        <v>251.1</v>
      </c>
      <c r="F26" s="4">
        <v>2.968</v>
      </c>
    </row>
    <row r="27" spans="1:6">
      <c r="A27" s="7">
        <v>41122.632291666669</v>
      </c>
      <c r="B27" s="4">
        <v>79.900000000000006</v>
      </c>
      <c r="C27" s="4">
        <v>1.788</v>
      </c>
      <c r="D27" s="4">
        <v>6.84</v>
      </c>
      <c r="E27" s="4">
        <v>246.4</v>
      </c>
      <c r="F27" s="4">
        <v>2.968</v>
      </c>
    </row>
    <row r="28" spans="1:6">
      <c r="A28" s="7">
        <v>41122.632337962961</v>
      </c>
      <c r="B28" s="4">
        <v>77.010000000000005</v>
      </c>
      <c r="C28" s="4">
        <v>1.921</v>
      </c>
      <c r="D28" s="4">
        <v>6.76</v>
      </c>
      <c r="E28" s="4">
        <v>251</v>
      </c>
      <c r="F28" s="4">
        <v>2.968</v>
      </c>
    </row>
    <row r="29" spans="1:6">
      <c r="A29" s="7">
        <v>41122.632384259261</v>
      </c>
      <c r="B29" s="4">
        <v>76.459999999999994</v>
      </c>
      <c r="C29" s="4">
        <v>4.165</v>
      </c>
      <c r="D29" s="4">
        <v>6.6</v>
      </c>
      <c r="E29" s="4">
        <v>297.7</v>
      </c>
      <c r="F29" s="4">
        <v>2.968</v>
      </c>
    </row>
    <row r="30" spans="1:6">
      <c r="A30" s="7">
        <v>41122.632430555554</v>
      </c>
      <c r="B30" s="4">
        <v>74.790000000000006</v>
      </c>
      <c r="C30" s="4">
        <v>4.1820000000000004</v>
      </c>
      <c r="D30" s="4">
        <v>6.78</v>
      </c>
      <c r="E30" s="4">
        <v>323.10000000000002</v>
      </c>
      <c r="F30" s="4">
        <v>2.9409999999999998</v>
      </c>
    </row>
    <row r="31" spans="1:6">
      <c r="A31" s="7">
        <v>41122.632465277777</v>
      </c>
      <c r="B31" s="4">
        <v>74.91</v>
      </c>
      <c r="C31" s="4">
        <v>4.1210000000000004</v>
      </c>
      <c r="D31" s="4">
        <v>6.93</v>
      </c>
      <c r="E31" s="4">
        <v>336.1</v>
      </c>
      <c r="F31" s="4">
        <v>2.968</v>
      </c>
    </row>
    <row r="32" spans="1:6">
      <c r="A32" s="7">
        <v>41122.632511574076</v>
      </c>
      <c r="B32" s="4">
        <v>74.87</v>
      </c>
      <c r="C32" s="4">
        <v>4.13</v>
      </c>
      <c r="D32" s="4">
        <v>7.11</v>
      </c>
      <c r="E32" s="4">
        <v>337.7</v>
      </c>
      <c r="F32" s="4">
        <v>2.968</v>
      </c>
    </row>
    <row r="33" spans="1:6">
      <c r="A33" s="7">
        <v>41122.632557870369</v>
      </c>
      <c r="B33" s="4">
        <v>74.87</v>
      </c>
      <c r="C33" s="4">
        <v>4.1740000000000004</v>
      </c>
      <c r="D33" s="4">
        <v>7.21</v>
      </c>
      <c r="E33" s="4">
        <v>332.9</v>
      </c>
      <c r="F33" s="4">
        <v>2.9409999999999998</v>
      </c>
    </row>
    <row r="34" spans="1:6">
      <c r="A34" s="7">
        <v>41122.632604166669</v>
      </c>
      <c r="B34" s="4">
        <v>74.92</v>
      </c>
      <c r="C34" s="4">
        <v>4.2320000000000002</v>
      </c>
      <c r="D34" s="4">
        <v>7.14</v>
      </c>
      <c r="E34" s="4">
        <v>330.5</v>
      </c>
      <c r="F34" s="4">
        <v>2.9409999999999998</v>
      </c>
    </row>
    <row r="35" spans="1:6">
      <c r="A35" s="7">
        <v>41122.632650462961</v>
      </c>
      <c r="B35" s="4">
        <v>74.92</v>
      </c>
      <c r="C35" s="4">
        <v>4.2560000000000002</v>
      </c>
      <c r="D35" s="4">
        <v>7.08</v>
      </c>
      <c r="E35" s="4">
        <v>328.6</v>
      </c>
      <c r="F35" s="4">
        <v>2.968</v>
      </c>
    </row>
    <row r="36" spans="1:6">
      <c r="A36" s="7">
        <v>41122.632696759261</v>
      </c>
      <c r="B36" s="4">
        <v>74.95</v>
      </c>
      <c r="C36" s="4">
        <v>4.2629999999999999</v>
      </c>
      <c r="D36" s="4">
        <v>7.06</v>
      </c>
      <c r="E36" s="4">
        <v>330.8</v>
      </c>
      <c r="F36" s="4">
        <v>2.968</v>
      </c>
    </row>
    <row r="37" spans="1:6">
      <c r="A37" s="7">
        <v>41122.632743055554</v>
      </c>
      <c r="B37" s="4">
        <v>74.959999999999994</v>
      </c>
      <c r="C37" s="4">
        <v>4.2830000000000004</v>
      </c>
      <c r="D37" s="4">
        <v>7.08</v>
      </c>
      <c r="E37" s="4">
        <v>331.4</v>
      </c>
      <c r="F37" s="4">
        <v>2.968</v>
      </c>
    </row>
    <row r="38" spans="1:6">
      <c r="A38" s="7">
        <v>41122.632789351854</v>
      </c>
      <c r="B38" s="4">
        <v>74.959999999999994</v>
      </c>
      <c r="C38" s="4">
        <v>4.3010000000000002</v>
      </c>
      <c r="D38" s="4">
        <v>7.11</v>
      </c>
      <c r="E38" s="4">
        <v>326.60000000000002</v>
      </c>
      <c r="F38" s="4">
        <v>2.968</v>
      </c>
    </row>
    <row r="39" spans="1:6">
      <c r="A39" s="7">
        <v>41122.632835648146</v>
      </c>
      <c r="B39" s="4">
        <v>74.98</v>
      </c>
      <c r="C39" s="4">
        <v>4.3170000000000002</v>
      </c>
      <c r="D39" s="4">
        <v>7.11</v>
      </c>
      <c r="E39" s="4">
        <v>326.7</v>
      </c>
      <c r="F39" s="4">
        <v>2.968</v>
      </c>
    </row>
    <row r="40" spans="1:6">
      <c r="A40" s="7">
        <v>41122.632870370369</v>
      </c>
      <c r="B40" s="4">
        <v>74.95</v>
      </c>
      <c r="C40" s="4">
        <v>4.33</v>
      </c>
      <c r="D40" s="4">
        <v>7.1</v>
      </c>
      <c r="E40" s="4">
        <v>327.5</v>
      </c>
      <c r="F40" s="4">
        <v>2.9409999999999998</v>
      </c>
    </row>
    <row r="41" spans="1:6">
      <c r="A41" s="7">
        <v>41122.632916666669</v>
      </c>
      <c r="B41" s="4">
        <v>74.95</v>
      </c>
      <c r="C41" s="4">
        <v>4.3559999999999999</v>
      </c>
      <c r="D41" s="4">
        <v>7.12</v>
      </c>
      <c r="E41" s="4">
        <v>328.1</v>
      </c>
      <c r="F41" s="4">
        <v>2.968</v>
      </c>
    </row>
    <row r="42" spans="1:6">
      <c r="A42" s="7">
        <v>41122.632962962962</v>
      </c>
      <c r="B42" s="4">
        <v>74.94</v>
      </c>
      <c r="C42" s="4">
        <v>4.3470000000000004</v>
      </c>
      <c r="D42" s="4">
        <v>7.13</v>
      </c>
      <c r="E42" s="4">
        <v>328.3</v>
      </c>
      <c r="F42" s="4">
        <v>2.968</v>
      </c>
    </row>
    <row r="43" spans="1:6">
      <c r="A43" s="7">
        <v>41122.633009259262</v>
      </c>
      <c r="B43" s="4">
        <v>74.930000000000007</v>
      </c>
      <c r="C43" s="4">
        <v>4.3680000000000003</v>
      </c>
      <c r="D43" s="4">
        <v>7.14</v>
      </c>
      <c r="E43" s="4">
        <v>328.6</v>
      </c>
      <c r="F43" s="4">
        <v>2.968</v>
      </c>
    </row>
    <row r="44" spans="1:6">
      <c r="A44" s="7">
        <v>41122.633055555554</v>
      </c>
      <c r="B44" s="4">
        <v>74.92</v>
      </c>
      <c r="C44" s="4">
        <v>4.3890000000000002</v>
      </c>
      <c r="D44" s="4">
        <v>7.14</v>
      </c>
      <c r="E44" s="4">
        <v>328.8</v>
      </c>
      <c r="F44" s="4">
        <v>2.968</v>
      </c>
    </row>
    <row r="45" spans="1:6">
      <c r="A45" s="7">
        <v>41122.633101851854</v>
      </c>
      <c r="B45" s="4">
        <v>74.86</v>
      </c>
      <c r="C45" s="4">
        <v>4.54</v>
      </c>
      <c r="D45" s="4">
        <v>7.13</v>
      </c>
      <c r="E45" s="4">
        <v>340.1</v>
      </c>
      <c r="F45" s="4">
        <v>2.968</v>
      </c>
    </row>
    <row r="46" spans="1:6">
      <c r="A46" s="7">
        <v>41122.633148148147</v>
      </c>
      <c r="B46" s="4">
        <v>74.23</v>
      </c>
      <c r="C46" s="4">
        <v>4.8239999999999998</v>
      </c>
      <c r="D46" s="4">
        <v>7.09</v>
      </c>
      <c r="E46" s="4">
        <v>352.9</v>
      </c>
      <c r="F46" s="4">
        <v>2.9409999999999998</v>
      </c>
    </row>
    <row r="47" spans="1:6">
      <c r="A47" s="7">
        <v>41122.633194444446</v>
      </c>
      <c r="B47" s="4">
        <v>73.94</v>
      </c>
      <c r="C47" s="4">
        <v>4.9119999999999999</v>
      </c>
      <c r="D47" s="4">
        <v>7.07</v>
      </c>
      <c r="E47" s="4">
        <v>374.7</v>
      </c>
      <c r="F47" s="4">
        <v>2.9409999999999998</v>
      </c>
    </row>
    <row r="48" spans="1:6">
      <c r="A48" s="7">
        <v>41122.633229166669</v>
      </c>
      <c r="B48" s="4">
        <v>73.680000000000007</v>
      </c>
      <c r="C48" s="4">
        <v>4.9039999999999999</v>
      </c>
      <c r="D48" s="4">
        <v>7.06</v>
      </c>
      <c r="E48" s="4">
        <v>397.2</v>
      </c>
      <c r="F48" s="4">
        <v>2.968</v>
      </c>
    </row>
    <row r="49" spans="1:6">
      <c r="A49" s="7">
        <v>41122.633275462962</v>
      </c>
      <c r="B49" s="4">
        <v>73.5</v>
      </c>
      <c r="C49" s="4">
        <v>4.8630000000000004</v>
      </c>
      <c r="D49" s="4">
        <v>7.06</v>
      </c>
      <c r="E49" s="4">
        <v>419.6</v>
      </c>
      <c r="F49" s="4">
        <v>2.9409999999999998</v>
      </c>
    </row>
    <row r="50" spans="1:6">
      <c r="A50" s="7">
        <v>41122.633321759262</v>
      </c>
      <c r="B50" s="4">
        <v>73.400000000000006</v>
      </c>
      <c r="C50" s="4">
        <v>4.7850000000000001</v>
      </c>
      <c r="D50" s="4">
        <v>7.06</v>
      </c>
      <c r="E50" s="4">
        <v>421.8</v>
      </c>
      <c r="F50" s="4">
        <v>2.9409999999999998</v>
      </c>
    </row>
    <row r="51" spans="1:6">
      <c r="A51" s="7">
        <v>41122.633368055554</v>
      </c>
      <c r="B51" s="4">
        <v>73.430000000000007</v>
      </c>
      <c r="C51" s="4">
        <v>4.8079999999999998</v>
      </c>
      <c r="D51" s="4">
        <v>7.06</v>
      </c>
      <c r="E51" s="4">
        <v>422</v>
      </c>
      <c r="F51" s="4">
        <v>2.968</v>
      </c>
    </row>
    <row r="52" spans="1:6">
      <c r="A52" s="7">
        <v>41122.633414351854</v>
      </c>
      <c r="B52" s="4">
        <v>73.45</v>
      </c>
      <c r="C52" s="4">
        <v>4.8440000000000003</v>
      </c>
      <c r="D52" s="4">
        <v>7.07</v>
      </c>
      <c r="E52" s="4">
        <v>414.3</v>
      </c>
      <c r="F52" s="4">
        <v>2.9409999999999998</v>
      </c>
    </row>
    <row r="53" spans="1:6">
      <c r="A53" s="7">
        <v>41122.633460648147</v>
      </c>
      <c r="B53" s="4">
        <v>73.47</v>
      </c>
      <c r="C53" s="4">
        <v>4.9290000000000003</v>
      </c>
      <c r="D53" s="4">
        <v>7.07</v>
      </c>
      <c r="E53" s="4">
        <v>409.4</v>
      </c>
      <c r="F53" s="4">
        <v>2.9409999999999998</v>
      </c>
    </row>
    <row r="54" spans="1:6">
      <c r="A54" s="7">
        <v>41122.633506944447</v>
      </c>
      <c r="B54" s="4">
        <v>73.599999999999994</v>
      </c>
      <c r="C54" s="4">
        <v>4.4459999999999997</v>
      </c>
      <c r="D54" s="4">
        <v>7.15</v>
      </c>
      <c r="E54" s="4">
        <v>342.7</v>
      </c>
      <c r="F54" s="4">
        <v>2.968</v>
      </c>
    </row>
    <row r="55" spans="1:6">
      <c r="A55" s="7">
        <v>41122.633553240739</v>
      </c>
      <c r="B55" s="4">
        <v>73.38</v>
      </c>
      <c r="C55" s="4">
        <v>5.1660000000000004</v>
      </c>
      <c r="D55" s="4">
        <v>7.2</v>
      </c>
      <c r="E55" s="4">
        <v>349.2</v>
      </c>
      <c r="F55" s="4">
        <v>2.968</v>
      </c>
    </row>
    <row r="56" spans="1:6">
      <c r="A56" s="7">
        <v>41122.633587962962</v>
      </c>
      <c r="B56" s="4">
        <v>73.2</v>
      </c>
      <c r="C56" s="4">
        <v>5.1710000000000003</v>
      </c>
      <c r="D56" s="4">
        <v>7.19</v>
      </c>
      <c r="E56" s="4">
        <v>349.7</v>
      </c>
      <c r="F56" s="4">
        <v>2.968</v>
      </c>
    </row>
    <row r="57" spans="1:6">
      <c r="A57" s="7">
        <v>41122.633634259262</v>
      </c>
      <c r="B57" s="4">
        <v>73.209999999999994</v>
      </c>
      <c r="C57" s="4">
        <v>5.1740000000000004</v>
      </c>
      <c r="D57" s="4">
        <v>7.18</v>
      </c>
      <c r="E57" s="4">
        <v>349.4</v>
      </c>
      <c r="F57" s="4">
        <v>2.968</v>
      </c>
    </row>
    <row r="58" spans="1:6">
      <c r="A58" s="7">
        <v>41122.633680555555</v>
      </c>
      <c r="B58" s="4">
        <v>73.239999999999995</v>
      </c>
      <c r="C58" s="4">
        <v>5.1920000000000002</v>
      </c>
      <c r="D58" s="4">
        <v>7.18</v>
      </c>
      <c r="E58" s="4">
        <v>349.6</v>
      </c>
      <c r="F58" s="4">
        <v>2.968</v>
      </c>
    </row>
    <row r="59" spans="1:6">
      <c r="A59" s="7">
        <v>41122.633726851855</v>
      </c>
      <c r="B59" s="4">
        <v>73.260000000000005</v>
      </c>
      <c r="C59" s="4">
        <v>5.1909999999999998</v>
      </c>
      <c r="D59" s="4">
        <v>7.17</v>
      </c>
      <c r="E59" s="4">
        <v>351.6</v>
      </c>
      <c r="F59" s="4">
        <v>2.968</v>
      </c>
    </row>
    <row r="60" spans="1:6">
      <c r="A60" s="7">
        <v>41122.633773148147</v>
      </c>
      <c r="B60" s="4">
        <v>73.58</v>
      </c>
      <c r="C60" s="4">
        <v>1.889</v>
      </c>
      <c r="D60" s="4">
        <v>7.27</v>
      </c>
      <c r="E60" s="4">
        <v>275.7</v>
      </c>
      <c r="F60" s="4">
        <v>2.9409999999999998</v>
      </c>
    </row>
    <row r="61" spans="1:6">
      <c r="A61" s="7">
        <v>41122.633819444447</v>
      </c>
      <c r="B61" s="4">
        <v>76.17</v>
      </c>
      <c r="C61" s="4">
        <v>2.6320000000000001</v>
      </c>
      <c r="D61" s="4">
        <v>7.19</v>
      </c>
      <c r="E61" s="4">
        <v>282.2</v>
      </c>
      <c r="F61" s="4">
        <v>2.968</v>
      </c>
    </row>
    <row r="62" spans="1:6">
      <c r="A62" s="7">
        <v>41122.63386574074</v>
      </c>
      <c r="B62" s="4">
        <v>75.41</v>
      </c>
      <c r="C62" s="4">
        <v>2.58</v>
      </c>
      <c r="D62" s="4">
        <v>7.21</v>
      </c>
      <c r="E62" s="4">
        <v>277.2</v>
      </c>
      <c r="F62" s="4">
        <v>2.968</v>
      </c>
    </row>
    <row r="63" spans="1:6">
      <c r="A63" s="7">
        <v>41122.633912037039</v>
      </c>
      <c r="B63" s="4">
        <v>76.59</v>
      </c>
      <c r="C63" s="4">
        <v>1.823</v>
      </c>
      <c r="D63" s="4">
        <v>7.28</v>
      </c>
      <c r="E63" s="4">
        <v>241.2</v>
      </c>
      <c r="F63" s="4">
        <v>2.9409999999999998</v>
      </c>
    </row>
    <row r="64" spans="1:6">
      <c r="A64" s="7">
        <v>41122.633946759262</v>
      </c>
      <c r="B64" s="4">
        <v>79.84</v>
      </c>
      <c r="C64" s="4">
        <v>1.425</v>
      </c>
      <c r="D64" s="4">
        <v>7.25</v>
      </c>
      <c r="E64" s="4">
        <v>230.1</v>
      </c>
      <c r="F64" s="4">
        <v>2.968</v>
      </c>
    </row>
    <row r="65" spans="1:6">
      <c r="A65" s="15">
        <v>41122.633993055555</v>
      </c>
      <c r="B65" s="13">
        <v>83.98</v>
      </c>
      <c r="C65" s="13">
        <v>0.42099999999999999</v>
      </c>
      <c r="D65" s="13">
        <v>7.28</v>
      </c>
      <c r="E65" s="13">
        <v>1.1870000000000001</v>
      </c>
      <c r="F65" s="13">
        <v>2.9409999999999998</v>
      </c>
    </row>
    <row r="66" spans="1:6">
      <c r="A66" s="15">
        <v>41122.634039351855</v>
      </c>
      <c r="B66" s="13">
        <v>86.74</v>
      </c>
      <c r="C66" s="13">
        <v>0.86499999999999999</v>
      </c>
      <c r="D66" s="13">
        <v>7.23</v>
      </c>
      <c r="E66" s="13">
        <v>1.1559999999999999</v>
      </c>
      <c r="F66" s="13">
        <v>2.968</v>
      </c>
    </row>
    <row r="67" spans="1:6">
      <c r="A67" s="7">
        <v>41122.634085648147</v>
      </c>
      <c r="B67" s="4">
        <v>88.97</v>
      </c>
      <c r="C67" s="4">
        <v>0.97399999999999998</v>
      </c>
      <c r="D67" s="4">
        <v>7.22</v>
      </c>
      <c r="E67" s="4">
        <v>210</v>
      </c>
      <c r="F67" s="4">
        <v>2.9409999999999998</v>
      </c>
    </row>
    <row r="68" spans="1:6">
      <c r="A68" s="7">
        <v>41122.634131944447</v>
      </c>
      <c r="B68" s="4">
        <v>89.79</v>
      </c>
      <c r="C68" s="4">
        <v>0.95299999999999996</v>
      </c>
      <c r="D68" s="4">
        <v>7.18</v>
      </c>
      <c r="E68" s="4">
        <v>210.7</v>
      </c>
      <c r="F68" s="4">
        <v>2.968</v>
      </c>
    </row>
    <row r="69" spans="1:6">
      <c r="A69" s="7">
        <v>41122.63417824074</v>
      </c>
      <c r="B69" s="4">
        <v>87.88</v>
      </c>
      <c r="C69" s="4">
        <v>0.92100000000000004</v>
      </c>
      <c r="D69" s="4">
        <v>7.16</v>
      </c>
      <c r="E69" s="4">
        <v>218.2</v>
      </c>
      <c r="F69" s="4">
        <v>2.9409999999999998</v>
      </c>
    </row>
    <row r="70" spans="1:6">
      <c r="A70" s="7">
        <v>41122.63422453704</v>
      </c>
      <c r="B70" s="4">
        <v>89.87</v>
      </c>
      <c r="C70" s="4">
        <v>0.90100000000000002</v>
      </c>
      <c r="D70" s="4">
        <v>7.21</v>
      </c>
      <c r="E70" s="4">
        <v>214.3</v>
      </c>
      <c r="F70" s="4">
        <v>2.9409999999999998</v>
      </c>
    </row>
    <row r="71" spans="1:6">
      <c r="A71" s="7">
        <v>41122.634259259263</v>
      </c>
      <c r="B71" s="4">
        <v>90.13</v>
      </c>
      <c r="C71" s="4">
        <v>0.98199999999999998</v>
      </c>
      <c r="D71" s="4">
        <v>7.23</v>
      </c>
      <c r="E71" s="4">
        <v>210.7</v>
      </c>
      <c r="F71" s="4">
        <v>2.968</v>
      </c>
    </row>
    <row r="72" spans="1:6">
      <c r="A72" s="15">
        <v>41122.634305555555</v>
      </c>
      <c r="B72" s="13">
        <v>89.46</v>
      </c>
      <c r="C72" s="13">
        <v>0.45800000000000002</v>
      </c>
      <c r="D72" s="13">
        <v>7.27</v>
      </c>
      <c r="E72" s="13">
        <v>1.1259999999999999</v>
      </c>
      <c r="F72" s="13">
        <v>2.968</v>
      </c>
    </row>
    <row r="73" spans="1:6">
      <c r="A73" s="15">
        <v>41122.634351851855</v>
      </c>
      <c r="B73" s="13">
        <v>85.43</v>
      </c>
      <c r="C73" s="13">
        <v>0.313</v>
      </c>
      <c r="D73" s="13">
        <v>7.15</v>
      </c>
      <c r="E73" s="13">
        <v>1.171</v>
      </c>
      <c r="F73" s="13">
        <v>2.968</v>
      </c>
    </row>
    <row r="74" spans="1:6">
      <c r="A74" s="15">
        <v>41122.634398148148</v>
      </c>
      <c r="B74" s="13">
        <v>85.51</v>
      </c>
      <c r="C74" s="13">
        <v>0.222</v>
      </c>
      <c r="D74" s="13">
        <v>7.18</v>
      </c>
      <c r="E74" s="13">
        <v>1.17</v>
      </c>
      <c r="F74" s="13">
        <v>2.9409999999999998</v>
      </c>
    </row>
    <row r="75" spans="1:6">
      <c r="A75" s="15">
        <v>41122.634444444448</v>
      </c>
      <c r="B75" s="13">
        <v>85.71</v>
      </c>
      <c r="C75" s="13">
        <v>0.17100000000000001</v>
      </c>
      <c r="D75" s="13">
        <v>7.18</v>
      </c>
      <c r="E75" s="13">
        <v>1.167</v>
      </c>
      <c r="F75" s="13">
        <v>2.968</v>
      </c>
    </row>
    <row r="76" spans="1:6">
      <c r="A76" s="15">
        <v>41122.63449074074</v>
      </c>
      <c r="B76" s="13">
        <v>85.78</v>
      </c>
      <c r="C76" s="13">
        <v>0.12</v>
      </c>
      <c r="D76" s="13">
        <v>7.19</v>
      </c>
      <c r="E76" s="13">
        <v>1.1659999999999999</v>
      </c>
      <c r="F76" s="13">
        <v>2.968</v>
      </c>
    </row>
    <row r="77" spans="1:6">
      <c r="A77" s="15">
        <v>41122.63453703704</v>
      </c>
      <c r="B77" s="13">
        <v>85.77</v>
      </c>
      <c r="C77" s="13">
        <v>7.9000000000000001E-2</v>
      </c>
      <c r="D77" s="13">
        <v>7.19</v>
      </c>
      <c r="E77" s="13">
        <v>1.167</v>
      </c>
      <c r="F77" s="13">
        <v>2.968</v>
      </c>
    </row>
    <row r="78" spans="1:6">
      <c r="A78" s="15">
        <v>41122.634583333333</v>
      </c>
      <c r="B78" s="13">
        <v>85.76</v>
      </c>
      <c r="C78" s="13">
        <v>6.0999999999999999E-2</v>
      </c>
      <c r="D78" s="13">
        <v>7.2</v>
      </c>
      <c r="E78" s="13">
        <v>1.167</v>
      </c>
      <c r="F78" s="13">
        <v>2.968</v>
      </c>
    </row>
    <row r="79" spans="1:6">
      <c r="A79" s="15">
        <v>41122.634618055556</v>
      </c>
      <c r="B79" s="13">
        <v>85.74</v>
      </c>
      <c r="C79" s="13">
        <v>3.1E-2</v>
      </c>
      <c r="D79" s="13">
        <v>7.2</v>
      </c>
      <c r="E79" s="13">
        <v>1.167</v>
      </c>
      <c r="F79" s="13">
        <v>2.968</v>
      </c>
    </row>
    <row r="80" spans="1:6">
      <c r="A80" s="15">
        <v>41122.634664351855</v>
      </c>
      <c r="B80" s="13">
        <v>85.7</v>
      </c>
      <c r="C80" s="13">
        <v>2.1000000000000001E-2</v>
      </c>
      <c r="D80" s="13">
        <v>7.21</v>
      </c>
      <c r="E80" s="13">
        <v>1.167</v>
      </c>
      <c r="F80" s="13">
        <v>2.968</v>
      </c>
    </row>
    <row r="81" spans="1:6">
      <c r="A81" s="15">
        <v>41122.634710648148</v>
      </c>
      <c r="B81" s="13">
        <v>85.65</v>
      </c>
      <c r="C81" s="13">
        <v>-3.0000000000000001E-3</v>
      </c>
      <c r="D81" s="13">
        <v>7.21</v>
      </c>
      <c r="E81" s="13">
        <v>1.1679999999999999</v>
      </c>
      <c r="F81" s="13">
        <v>2.968</v>
      </c>
    </row>
    <row r="82" spans="1:6">
      <c r="A82" s="15">
        <v>41122.634756944448</v>
      </c>
      <c r="B82" s="13">
        <v>85.59</v>
      </c>
      <c r="C82" s="13">
        <v>-8.9999999999999993E-3</v>
      </c>
      <c r="D82" s="13">
        <v>7.21</v>
      </c>
      <c r="E82" s="13">
        <v>1.169</v>
      </c>
      <c r="F82" s="13">
        <v>2.968</v>
      </c>
    </row>
    <row r="83" spans="1:6">
      <c r="A83" s="15">
        <v>41122.63480324074</v>
      </c>
      <c r="B83" s="13">
        <v>85.54</v>
      </c>
      <c r="C83" s="13">
        <v>-1.4E-2</v>
      </c>
      <c r="D83" s="13">
        <v>7.21</v>
      </c>
      <c r="E83" s="13">
        <v>1.169</v>
      </c>
      <c r="F83" s="13">
        <v>2.968</v>
      </c>
    </row>
    <row r="84" spans="1:6">
      <c r="A84" s="15">
        <v>41122.63484953704</v>
      </c>
      <c r="B84" s="13">
        <v>85.48</v>
      </c>
      <c r="C84" s="13">
        <v>-3.4000000000000002E-2</v>
      </c>
      <c r="D84" s="13">
        <v>7.2</v>
      </c>
      <c r="E84" s="13">
        <v>1.17</v>
      </c>
      <c r="F84" s="13">
        <v>2.968</v>
      </c>
    </row>
    <row r="85" spans="1:6">
      <c r="A85" s="15">
        <v>41122.634895833333</v>
      </c>
      <c r="B85" s="13">
        <v>85.41</v>
      </c>
      <c r="C85" s="13">
        <v>-3.6999999999999998E-2</v>
      </c>
      <c r="D85" s="13">
        <v>6.77</v>
      </c>
      <c r="E85" s="13">
        <v>1.171</v>
      </c>
      <c r="F85" s="13">
        <v>2.968</v>
      </c>
    </row>
    <row r="86" spans="1:6">
      <c r="A86" s="15">
        <v>41122.634942129633</v>
      </c>
      <c r="B86" s="13">
        <v>81.680000000000007</v>
      </c>
      <c r="C86" s="13">
        <v>6.2E-2</v>
      </c>
      <c r="D86" s="13">
        <v>7.31</v>
      </c>
      <c r="E86" s="13">
        <v>2.6629999999999998</v>
      </c>
      <c r="F86" s="13">
        <v>2.9409999999999998</v>
      </c>
    </row>
    <row r="87" spans="1:6">
      <c r="A87" s="7">
        <v>41122.634976851848</v>
      </c>
      <c r="B87" s="4">
        <v>88.07</v>
      </c>
      <c r="C87" s="4">
        <v>0.27800000000000002</v>
      </c>
      <c r="D87" s="4">
        <v>7.17</v>
      </c>
      <c r="E87" s="4">
        <v>199.8</v>
      </c>
      <c r="F87" s="4">
        <v>2.968</v>
      </c>
    </row>
    <row r="88" spans="1:6">
      <c r="A88" s="7">
        <v>41122.635023148148</v>
      </c>
      <c r="B88" s="4">
        <v>88.18</v>
      </c>
      <c r="C88" s="4">
        <v>0.249</v>
      </c>
      <c r="D88" s="4">
        <v>7.2</v>
      </c>
      <c r="E88" s="4">
        <v>197.7</v>
      </c>
      <c r="F88" s="4">
        <v>2.9409999999999998</v>
      </c>
    </row>
    <row r="89" spans="1:6">
      <c r="A89" s="7">
        <v>41122.635069444441</v>
      </c>
      <c r="B89" s="4">
        <v>87.65</v>
      </c>
      <c r="C89" s="4">
        <v>0.33</v>
      </c>
      <c r="D89" s="4">
        <v>7.03</v>
      </c>
      <c r="E89" s="4">
        <v>196.6</v>
      </c>
      <c r="F89" s="4">
        <v>2.968</v>
      </c>
    </row>
    <row r="90" spans="1:6">
      <c r="A90" s="7">
        <v>41122.635115740741</v>
      </c>
      <c r="B90" s="4">
        <v>87.22</v>
      </c>
      <c r="C90" s="4">
        <v>0.308</v>
      </c>
      <c r="D90" s="4">
        <v>7</v>
      </c>
      <c r="E90" s="4">
        <v>196.9</v>
      </c>
      <c r="F90" s="4">
        <v>2.9409999999999998</v>
      </c>
    </row>
    <row r="91" spans="1:6">
      <c r="A91" s="7">
        <v>41122.635162037041</v>
      </c>
      <c r="B91" s="4">
        <v>87.12</v>
      </c>
      <c r="C91" s="4">
        <v>0.307</v>
      </c>
      <c r="D91" s="4">
        <v>6.98</v>
      </c>
      <c r="E91" s="4">
        <v>196.3</v>
      </c>
      <c r="F91" s="4">
        <v>2.968</v>
      </c>
    </row>
    <row r="92" spans="1:6">
      <c r="A92" s="7">
        <v>41122.635208333333</v>
      </c>
      <c r="B92" s="4">
        <v>88.69</v>
      </c>
      <c r="C92" s="4">
        <v>0.224</v>
      </c>
      <c r="D92" s="4">
        <v>7.07</v>
      </c>
      <c r="E92" s="4">
        <v>196</v>
      </c>
      <c r="F92" s="4">
        <v>2.9409999999999998</v>
      </c>
    </row>
    <row r="93" spans="1:6">
      <c r="A93" s="7">
        <v>41122.635254629633</v>
      </c>
      <c r="B93" s="4">
        <v>87.22</v>
      </c>
      <c r="C93" s="4">
        <v>0.255</v>
      </c>
      <c r="D93" s="4">
        <v>7.02</v>
      </c>
      <c r="E93" s="4">
        <v>195.9</v>
      </c>
      <c r="F93" s="4">
        <v>2.968</v>
      </c>
    </row>
    <row r="94" spans="1:6">
      <c r="A94" s="7">
        <v>41122.635300925926</v>
      </c>
      <c r="B94" s="4">
        <v>87.16</v>
      </c>
      <c r="C94" s="4">
        <v>0.23499999999999999</v>
      </c>
      <c r="D94" s="4">
        <v>7.06</v>
      </c>
      <c r="E94" s="4">
        <v>195.4</v>
      </c>
      <c r="F94" s="4">
        <v>2.968</v>
      </c>
    </row>
    <row r="95" spans="1:6">
      <c r="A95" s="7">
        <v>41122.635335648149</v>
      </c>
      <c r="B95" s="4">
        <v>87.09</v>
      </c>
      <c r="C95" s="4">
        <v>0.12</v>
      </c>
      <c r="D95" s="4">
        <v>6.96</v>
      </c>
      <c r="E95" s="4">
        <v>196.4</v>
      </c>
      <c r="F95" s="4">
        <v>2.968</v>
      </c>
    </row>
    <row r="96" spans="1:6">
      <c r="A96" s="7">
        <v>41122.635381944441</v>
      </c>
      <c r="B96" s="4">
        <v>87.15</v>
      </c>
      <c r="C96" s="4">
        <v>0.17599999999999999</v>
      </c>
      <c r="D96" s="4">
        <v>7.06</v>
      </c>
      <c r="E96" s="4">
        <v>195.8</v>
      </c>
      <c r="F96" s="4">
        <v>2.968</v>
      </c>
    </row>
    <row r="97" spans="1:6">
      <c r="A97" s="7">
        <v>41122.635428240741</v>
      </c>
      <c r="B97" s="4">
        <v>87.72</v>
      </c>
      <c r="C97" s="4">
        <v>0.152</v>
      </c>
      <c r="D97" s="4">
        <v>7.03</v>
      </c>
      <c r="E97" s="4">
        <v>201</v>
      </c>
      <c r="F97" s="4">
        <v>2.968</v>
      </c>
    </row>
    <row r="98" spans="1:6">
      <c r="A98" s="7">
        <v>41122.635474537034</v>
      </c>
      <c r="B98" s="4">
        <v>88.63</v>
      </c>
      <c r="C98" s="4">
        <v>0.22800000000000001</v>
      </c>
      <c r="D98" s="4">
        <v>7.08</v>
      </c>
      <c r="E98" s="4">
        <v>207.1</v>
      </c>
      <c r="F98" s="4">
        <v>2.968</v>
      </c>
    </row>
    <row r="99" spans="1:6">
      <c r="A99" s="7">
        <v>41122.635520833333</v>
      </c>
      <c r="B99" s="4">
        <v>89.37</v>
      </c>
      <c r="C99" s="4">
        <v>0.23300000000000001</v>
      </c>
      <c r="D99" s="4">
        <v>7.1</v>
      </c>
      <c r="E99" s="4">
        <v>207.8</v>
      </c>
      <c r="F99" s="4">
        <v>2.968</v>
      </c>
    </row>
    <row r="100" spans="1:6">
      <c r="A100" s="7">
        <v>41122.635567129626</v>
      </c>
      <c r="B100" s="4">
        <v>88.61</v>
      </c>
      <c r="C100" s="4">
        <v>0.217</v>
      </c>
      <c r="D100" s="4">
        <v>7.1</v>
      </c>
      <c r="E100" s="4">
        <v>200.9</v>
      </c>
      <c r="F100" s="4">
        <v>2.968</v>
      </c>
    </row>
    <row r="101" spans="1:6">
      <c r="A101" s="15">
        <v>41122.635613425926</v>
      </c>
      <c r="B101" s="13">
        <v>87.95</v>
      </c>
      <c r="C101" s="13">
        <v>-3.1E-2</v>
      </c>
      <c r="D101" s="13">
        <v>6.98</v>
      </c>
      <c r="E101" s="13">
        <v>1.1419999999999999</v>
      </c>
      <c r="F101" s="13">
        <v>2.968</v>
      </c>
    </row>
    <row r="102" spans="1:6">
      <c r="A102" s="15">
        <v>41122.635659722226</v>
      </c>
      <c r="B102" s="13">
        <v>87.26</v>
      </c>
      <c r="C102" s="13">
        <v>-6.0999999999999999E-2</v>
      </c>
      <c r="D102" s="13">
        <v>7.08</v>
      </c>
      <c r="E102" s="13">
        <v>1.1499999999999999</v>
      </c>
      <c r="F102" s="13">
        <v>2.9409999999999998</v>
      </c>
    </row>
    <row r="103" spans="1:6">
      <c r="A103" s="15">
        <v>41122.635694444441</v>
      </c>
      <c r="B103" s="13">
        <v>86.73</v>
      </c>
      <c r="C103" s="13">
        <v>-0.09</v>
      </c>
      <c r="D103" s="13">
        <v>7.14</v>
      </c>
      <c r="E103" s="13">
        <v>1.1559999999999999</v>
      </c>
      <c r="F103" s="13">
        <v>2.9409999999999998</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dimension ref="A1:K89"/>
  <sheetViews>
    <sheetView topLeftCell="A70" zoomScale="80" zoomScaleNormal="80" workbookViewId="0">
      <selection activeCell="C1" sqref="C1:K2"/>
    </sheetView>
  </sheetViews>
  <sheetFormatPr defaultRowHeight="15"/>
  <cols>
    <col min="1" max="6" width="20.85546875" style="4" customWidth="1"/>
    <col min="7" max="7" width="20.140625" style="4" customWidth="1"/>
    <col min="8" max="8" width="12.42578125" style="4" customWidth="1"/>
    <col min="9" max="9" width="12.5703125" style="4" customWidth="1"/>
    <col min="10" max="10" width="17" style="4" customWidth="1"/>
    <col min="11" max="16384" width="9.140625" style="4"/>
  </cols>
  <sheetData>
    <row r="1" spans="1:11" ht="30">
      <c r="A1" s="4" t="s">
        <v>101</v>
      </c>
      <c r="B1" s="4" t="s">
        <v>150</v>
      </c>
      <c r="C1" s="9" t="s">
        <v>237</v>
      </c>
      <c r="D1" s="9" t="s">
        <v>236</v>
      </c>
      <c r="E1" s="9" t="s">
        <v>228</v>
      </c>
      <c r="F1" s="9" t="s">
        <v>229</v>
      </c>
      <c r="G1" s="9" t="s">
        <v>230</v>
      </c>
      <c r="H1" s="9" t="s">
        <v>242</v>
      </c>
      <c r="I1" s="9" t="s">
        <v>243</v>
      </c>
      <c r="J1" s="9" t="s">
        <v>231</v>
      </c>
      <c r="K1" s="9" t="s">
        <v>232</v>
      </c>
    </row>
    <row r="2" spans="1:11">
      <c r="A2" s="4" t="s">
        <v>103</v>
      </c>
      <c r="B2" s="7">
        <v>41115.612071759257</v>
      </c>
      <c r="C2" s="5">
        <v>41115</v>
      </c>
      <c r="D2" s="14">
        <v>0.61207175925925927</v>
      </c>
      <c r="E2" s="4">
        <f>MAX(B8:B87)-MIN(B8:B87)</f>
        <v>8.1599999999999966</v>
      </c>
      <c r="F2" s="4">
        <f>MAX(C8:C87)-MIN(C8:C87)</f>
        <v>7.9499999999999993</v>
      </c>
      <c r="G2" s="4">
        <f>MAX(E8:E87)-MIN(E8:E87)</f>
        <v>79</v>
      </c>
      <c r="H2" s="4">
        <f>MAX(B8:B87)</f>
        <v>85.39</v>
      </c>
      <c r="I2" s="4">
        <f>MIN(B8:B87)</f>
        <v>77.23</v>
      </c>
      <c r="J2" s="13"/>
      <c r="K2" s="4" t="s">
        <v>246</v>
      </c>
    </row>
    <row r="3" spans="1:11">
      <c r="A3" s="4" t="s">
        <v>146</v>
      </c>
      <c r="B3" s="7">
        <v>41115.612071759257</v>
      </c>
      <c r="K3" s="4" t="s">
        <v>245</v>
      </c>
    </row>
    <row r="4" spans="1:11">
      <c r="A4" s="4" t="s">
        <v>104</v>
      </c>
      <c r="B4" s="7">
        <v>41115.612071759257</v>
      </c>
    </row>
    <row r="7" spans="1:11">
      <c r="A7" s="4" t="s">
        <v>145</v>
      </c>
      <c r="B7" s="4" t="s">
        <v>144</v>
      </c>
      <c r="C7" s="4" t="s">
        <v>143</v>
      </c>
      <c r="D7" s="4" t="s">
        <v>124</v>
      </c>
      <c r="E7" s="4" t="s">
        <v>142</v>
      </c>
      <c r="F7" s="4" t="s">
        <v>141</v>
      </c>
    </row>
    <row r="8" spans="1:11">
      <c r="A8" s="7">
        <v>41115.614699074074</v>
      </c>
      <c r="B8" s="4">
        <v>84.71</v>
      </c>
      <c r="C8" s="4">
        <v>0.30399999999999999</v>
      </c>
      <c r="D8" s="4">
        <v>8.64</v>
      </c>
      <c r="E8" s="4">
        <v>1630</v>
      </c>
      <c r="F8" s="4">
        <v>2.6549999999999998</v>
      </c>
    </row>
    <row r="9" spans="1:11">
      <c r="A9" s="7">
        <v>41115.614745370367</v>
      </c>
      <c r="B9" s="4">
        <v>84.62</v>
      </c>
      <c r="C9" s="4">
        <v>1.4990000000000001</v>
      </c>
      <c r="D9" s="4">
        <v>8.6300000000000008</v>
      </c>
      <c r="E9" s="4">
        <v>1629</v>
      </c>
      <c r="F9" s="4">
        <v>2.6549999999999998</v>
      </c>
    </row>
    <row r="10" spans="1:11">
      <c r="A10" s="7">
        <v>41115.614791666667</v>
      </c>
      <c r="B10" s="4">
        <v>84.66</v>
      </c>
      <c r="C10" s="4">
        <v>1.909</v>
      </c>
      <c r="D10" s="4">
        <v>8.6300000000000008</v>
      </c>
      <c r="E10" s="4">
        <v>1630</v>
      </c>
      <c r="F10" s="4">
        <v>2.6549999999999998</v>
      </c>
    </row>
    <row r="11" spans="1:11">
      <c r="A11" s="7">
        <v>41115.61482638889</v>
      </c>
      <c r="B11" s="4">
        <v>84.34</v>
      </c>
      <c r="C11" s="4">
        <v>2.12</v>
      </c>
      <c r="D11" s="4">
        <v>8.6300000000000008</v>
      </c>
      <c r="E11" s="4">
        <v>1627</v>
      </c>
      <c r="F11" s="4">
        <v>2.6549999999999998</v>
      </c>
    </row>
    <row r="12" spans="1:11">
      <c r="A12" s="7">
        <v>41115.614872685182</v>
      </c>
      <c r="B12" s="4">
        <v>84.23</v>
      </c>
      <c r="C12" s="4">
        <v>4.0789999999999997</v>
      </c>
      <c r="D12" s="4">
        <v>8.6199999999999992</v>
      </c>
      <c r="E12" s="4">
        <v>1628</v>
      </c>
      <c r="F12" s="4">
        <v>2.6549999999999998</v>
      </c>
    </row>
    <row r="13" spans="1:11">
      <c r="A13" s="7">
        <v>41115.614918981482</v>
      </c>
      <c r="B13" s="4">
        <v>83.89</v>
      </c>
      <c r="C13" s="4">
        <v>4.8620000000000001</v>
      </c>
      <c r="D13" s="4">
        <v>8.61</v>
      </c>
      <c r="E13" s="4">
        <v>1626</v>
      </c>
      <c r="F13" s="4">
        <v>2.6549999999999998</v>
      </c>
    </row>
    <row r="14" spans="1:11">
      <c r="A14" s="7">
        <v>41115.614965277775</v>
      </c>
      <c r="B14" s="4">
        <v>81.489999999999995</v>
      </c>
      <c r="C14" s="4">
        <v>6.032</v>
      </c>
      <c r="D14" s="4">
        <v>8.56</v>
      </c>
      <c r="E14" s="4">
        <v>1613</v>
      </c>
      <c r="F14" s="4">
        <v>2.629</v>
      </c>
    </row>
    <row r="15" spans="1:11">
      <c r="A15" s="7">
        <v>41115.615011574075</v>
      </c>
      <c r="B15" s="4">
        <v>78.37</v>
      </c>
      <c r="C15" s="4">
        <v>6.8979999999999997</v>
      </c>
      <c r="D15" s="4">
        <v>8.4700000000000006</v>
      </c>
      <c r="E15" s="4">
        <v>1632</v>
      </c>
      <c r="F15" s="4">
        <v>2.629</v>
      </c>
    </row>
    <row r="16" spans="1:11">
      <c r="A16" s="7">
        <v>41115.615057870367</v>
      </c>
      <c r="B16" s="4">
        <v>77.73</v>
      </c>
      <c r="C16" s="4">
        <v>6.8040000000000003</v>
      </c>
      <c r="D16" s="4">
        <v>7.83</v>
      </c>
      <c r="E16" s="4">
        <v>1634</v>
      </c>
      <c r="F16" s="4">
        <v>2.6030000000000002</v>
      </c>
    </row>
    <row r="17" spans="1:6">
      <c r="A17" s="7">
        <v>41115.615104166667</v>
      </c>
      <c r="B17" s="4">
        <v>77.510000000000005</v>
      </c>
      <c r="C17" s="4">
        <v>6.81</v>
      </c>
      <c r="D17" s="4">
        <v>7.73</v>
      </c>
      <c r="E17" s="4">
        <v>1636</v>
      </c>
      <c r="F17" s="4">
        <v>2.629</v>
      </c>
    </row>
    <row r="18" spans="1:6">
      <c r="A18" s="7">
        <v>41115.61515046296</v>
      </c>
      <c r="B18" s="4">
        <v>77.489999999999995</v>
      </c>
      <c r="C18" s="4">
        <v>6.84</v>
      </c>
      <c r="D18" s="4">
        <v>7.7</v>
      </c>
      <c r="E18" s="4">
        <v>1638</v>
      </c>
      <c r="F18" s="4">
        <v>2.629</v>
      </c>
    </row>
    <row r="19" spans="1:6">
      <c r="A19" s="7">
        <v>41115.61519675926</v>
      </c>
      <c r="B19" s="4">
        <v>77.56</v>
      </c>
      <c r="C19" s="4">
        <v>6.87</v>
      </c>
      <c r="D19" s="4">
        <v>7.69</v>
      </c>
      <c r="E19" s="4">
        <v>1638</v>
      </c>
      <c r="F19" s="4">
        <v>2.629</v>
      </c>
    </row>
    <row r="20" spans="1:6">
      <c r="A20" s="7">
        <v>41115.615243055552</v>
      </c>
      <c r="B20" s="4">
        <v>77.63</v>
      </c>
      <c r="C20" s="4">
        <v>6.5620000000000003</v>
      </c>
      <c r="D20" s="4">
        <v>7.66</v>
      </c>
      <c r="E20" s="4">
        <v>1641</v>
      </c>
      <c r="F20" s="4">
        <v>2.629</v>
      </c>
    </row>
    <row r="21" spans="1:6">
      <c r="A21" s="7">
        <v>41115.615277777775</v>
      </c>
      <c r="B21" s="4">
        <v>77.67</v>
      </c>
      <c r="C21" s="4">
        <v>6.7539999999999996</v>
      </c>
      <c r="D21" s="4">
        <v>7.66</v>
      </c>
      <c r="E21" s="4">
        <v>1642</v>
      </c>
      <c r="F21" s="4">
        <v>2.629</v>
      </c>
    </row>
    <row r="22" spans="1:6">
      <c r="A22" s="7">
        <v>41115.615324074075</v>
      </c>
      <c r="B22" s="4">
        <v>77.69</v>
      </c>
      <c r="C22" s="4">
        <v>6.7990000000000004</v>
      </c>
      <c r="D22" s="4">
        <v>7.66</v>
      </c>
      <c r="E22" s="4">
        <v>1646</v>
      </c>
      <c r="F22" s="4">
        <v>2.629</v>
      </c>
    </row>
    <row r="23" spans="1:6">
      <c r="A23" s="7">
        <v>41115.615370370368</v>
      </c>
      <c r="B23" s="4">
        <v>77.72</v>
      </c>
      <c r="C23" s="4">
        <v>6.8079999999999998</v>
      </c>
      <c r="D23" s="4">
        <v>7.67</v>
      </c>
      <c r="E23" s="4">
        <v>1645</v>
      </c>
      <c r="F23" s="4">
        <v>2.629</v>
      </c>
    </row>
    <row r="24" spans="1:6">
      <c r="A24" s="7">
        <v>41115.615416666667</v>
      </c>
      <c r="B24" s="4">
        <v>77.72</v>
      </c>
      <c r="C24" s="4">
        <v>6.6459999999999999</v>
      </c>
      <c r="D24" s="4">
        <v>7.65</v>
      </c>
      <c r="E24" s="4">
        <v>1647</v>
      </c>
      <c r="F24" s="4">
        <v>2.629</v>
      </c>
    </row>
    <row r="25" spans="1:6">
      <c r="A25" s="7">
        <v>41115.61546296296</v>
      </c>
      <c r="B25" s="4">
        <v>77.77</v>
      </c>
      <c r="C25" s="4">
        <v>6.7460000000000004</v>
      </c>
      <c r="D25" s="4">
        <v>7.65</v>
      </c>
      <c r="E25" s="4">
        <v>1651</v>
      </c>
      <c r="F25" s="4">
        <v>2.629</v>
      </c>
    </row>
    <row r="26" spans="1:6">
      <c r="A26" s="7">
        <v>41115.61550925926</v>
      </c>
      <c r="B26" s="4">
        <v>77.63</v>
      </c>
      <c r="C26" s="4">
        <v>6.7590000000000003</v>
      </c>
      <c r="D26" s="4">
        <v>7.67</v>
      </c>
      <c r="E26" s="4">
        <v>1647</v>
      </c>
      <c r="F26" s="4">
        <v>2.6549999999999998</v>
      </c>
    </row>
    <row r="27" spans="1:6">
      <c r="A27" s="7">
        <v>41115.615555555552</v>
      </c>
      <c r="B27" s="4">
        <v>77.75</v>
      </c>
      <c r="C27" s="4">
        <v>6.7859999999999996</v>
      </c>
      <c r="D27" s="4">
        <v>7.69</v>
      </c>
      <c r="E27" s="4">
        <v>1655</v>
      </c>
      <c r="F27" s="4">
        <v>2.6549999999999998</v>
      </c>
    </row>
    <row r="28" spans="1:6">
      <c r="A28" s="7">
        <v>41115.615601851852</v>
      </c>
      <c r="B28" s="4">
        <v>77.83</v>
      </c>
      <c r="C28" s="4">
        <v>6.7759999999999998</v>
      </c>
      <c r="D28" s="4">
        <v>7.71</v>
      </c>
      <c r="E28" s="4">
        <v>1641</v>
      </c>
      <c r="F28" s="4">
        <v>2.629</v>
      </c>
    </row>
    <row r="29" spans="1:6">
      <c r="A29" s="7">
        <v>41115.615648148145</v>
      </c>
      <c r="B29" s="4">
        <v>77.97</v>
      </c>
      <c r="C29" s="4">
        <v>6.8639999999999999</v>
      </c>
      <c r="D29" s="4">
        <v>7.64</v>
      </c>
      <c r="E29" s="4">
        <v>1639</v>
      </c>
      <c r="F29" s="4">
        <v>2.629</v>
      </c>
    </row>
    <row r="30" spans="1:6">
      <c r="A30" s="7">
        <v>41115.615694444445</v>
      </c>
      <c r="B30" s="4">
        <v>77.97</v>
      </c>
      <c r="C30" s="4">
        <v>6.8150000000000004</v>
      </c>
      <c r="D30" s="4">
        <v>7.65</v>
      </c>
      <c r="E30" s="4">
        <v>1641</v>
      </c>
      <c r="F30" s="4">
        <v>2.629</v>
      </c>
    </row>
    <row r="31" spans="1:6">
      <c r="A31" s="7">
        <v>41115.615740740737</v>
      </c>
      <c r="B31" s="4">
        <v>78</v>
      </c>
      <c r="C31" s="4">
        <v>6.55</v>
      </c>
      <c r="D31" s="4">
        <v>7.67</v>
      </c>
      <c r="E31" s="4">
        <v>1645</v>
      </c>
      <c r="F31" s="4">
        <v>2.629</v>
      </c>
    </row>
    <row r="32" spans="1:6">
      <c r="A32" s="7">
        <v>41115.61577546296</v>
      </c>
      <c r="B32" s="4">
        <v>78.13</v>
      </c>
      <c r="C32" s="4">
        <v>6.3319999999999999</v>
      </c>
      <c r="D32" s="4">
        <v>7.42</v>
      </c>
      <c r="E32" s="4">
        <v>1644</v>
      </c>
      <c r="F32" s="4">
        <v>2.6549999999999998</v>
      </c>
    </row>
    <row r="33" spans="1:6">
      <c r="A33" s="7">
        <v>41115.61582175926</v>
      </c>
      <c r="B33" s="4">
        <v>78.260000000000005</v>
      </c>
      <c r="C33" s="4">
        <v>6.3280000000000003</v>
      </c>
      <c r="D33" s="4">
        <v>7.45</v>
      </c>
      <c r="E33" s="4">
        <v>1641</v>
      </c>
      <c r="F33" s="4">
        <v>2.629</v>
      </c>
    </row>
    <row r="34" spans="1:6">
      <c r="A34" s="7">
        <v>41115.615868055553</v>
      </c>
      <c r="B34" s="4">
        <v>79.510000000000005</v>
      </c>
      <c r="C34" s="4">
        <v>4.7060000000000004</v>
      </c>
      <c r="D34" s="4">
        <v>7.68</v>
      </c>
      <c r="E34" s="4">
        <v>1683</v>
      </c>
      <c r="F34" s="4">
        <v>2.629</v>
      </c>
    </row>
    <row r="35" spans="1:6">
      <c r="A35" s="7">
        <v>41115.615914351853</v>
      </c>
      <c r="B35" s="4">
        <v>82.3</v>
      </c>
      <c r="C35" s="4">
        <v>5.19</v>
      </c>
      <c r="D35" s="4">
        <v>7.84</v>
      </c>
      <c r="E35" s="4">
        <v>1634</v>
      </c>
      <c r="F35" s="4">
        <v>2.629</v>
      </c>
    </row>
    <row r="36" spans="1:6">
      <c r="A36" s="7">
        <v>41115.615960648145</v>
      </c>
      <c r="B36" s="4">
        <v>82.55</v>
      </c>
      <c r="C36" s="4">
        <v>4.7409999999999997</v>
      </c>
      <c r="D36" s="4">
        <v>7.95</v>
      </c>
      <c r="E36" s="4">
        <v>1646</v>
      </c>
      <c r="F36" s="4">
        <v>2.629</v>
      </c>
    </row>
    <row r="37" spans="1:6">
      <c r="A37" s="7">
        <v>41115.616006944445</v>
      </c>
      <c r="B37" s="4">
        <v>83.43</v>
      </c>
      <c r="C37" s="4">
        <v>4.9480000000000004</v>
      </c>
      <c r="D37" s="4">
        <v>7.97</v>
      </c>
      <c r="E37" s="4">
        <v>1632</v>
      </c>
      <c r="F37" s="4">
        <v>2.629</v>
      </c>
    </row>
    <row r="38" spans="1:6">
      <c r="A38" s="7">
        <v>41115.616053240738</v>
      </c>
      <c r="B38" s="4">
        <v>83.23</v>
      </c>
      <c r="C38" s="4">
        <v>4.9450000000000003</v>
      </c>
      <c r="D38" s="4">
        <v>7.96</v>
      </c>
      <c r="E38" s="4">
        <v>1632</v>
      </c>
      <c r="F38" s="4">
        <v>2.629</v>
      </c>
    </row>
    <row r="39" spans="1:6">
      <c r="A39" s="7">
        <v>41115.616099537037</v>
      </c>
      <c r="B39" s="4">
        <v>83.09</v>
      </c>
      <c r="C39" s="4">
        <v>4.9420000000000002</v>
      </c>
      <c r="D39" s="4">
        <v>7.96</v>
      </c>
      <c r="E39" s="4">
        <v>1635</v>
      </c>
      <c r="F39" s="4">
        <v>2.629</v>
      </c>
    </row>
    <row r="40" spans="1:6">
      <c r="A40" s="7">
        <v>41115.61614583333</v>
      </c>
      <c r="B40" s="4">
        <v>83.4</v>
      </c>
      <c r="C40" s="4">
        <v>3.8769999999999998</v>
      </c>
      <c r="D40" s="4">
        <v>8.02</v>
      </c>
      <c r="E40" s="4">
        <v>1645</v>
      </c>
      <c r="F40" s="4">
        <v>2.6549999999999998</v>
      </c>
    </row>
    <row r="41" spans="1:6">
      <c r="A41" s="7">
        <v>41115.61619212963</v>
      </c>
      <c r="B41" s="4">
        <v>82.71</v>
      </c>
      <c r="C41" s="4">
        <v>5.9390000000000001</v>
      </c>
      <c r="D41" s="4">
        <v>7.98</v>
      </c>
      <c r="E41" s="4">
        <v>1611</v>
      </c>
      <c r="F41" s="4">
        <v>2.6030000000000002</v>
      </c>
    </row>
    <row r="42" spans="1:6">
      <c r="A42" s="7">
        <v>41115.616238425922</v>
      </c>
      <c r="B42" s="4">
        <v>81.790000000000006</v>
      </c>
      <c r="C42" s="4">
        <v>5.9669999999999996</v>
      </c>
      <c r="D42" s="4">
        <v>7.96</v>
      </c>
      <c r="E42" s="4">
        <v>1636</v>
      </c>
      <c r="F42" s="4">
        <v>2.6030000000000002</v>
      </c>
    </row>
    <row r="43" spans="1:6">
      <c r="A43" s="7">
        <v>41115.616273148145</v>
      </c>
      <c r="B43" s="4">
        <v>81.77</v>
      </c>
      <c r="C43" s="4">
        <v>5.9359999999999999</v>
      </c>
      <c r="D43" s="4">
        <v>7.94</v>
      </c>
      <c r="E43" s="4">
        <v>1636</v>
      </c>
      <c r="F43" s="4">
        <v>2.629</v>
      </c>
    </row>
    <row r="44" spans="1:6">
      <c r="A44" s="7">
        <v>41115.616319444445</v>
      </c>
      <c r="B44" s="4">
        <v>81.69</v>
      </c>
      <c r="C44" s="4">
        <v>5.9480000000000004</v>
      </c>
      <c r="D44" s="4">
        <v>7.94</v>
      </c>
      <c r="E44" s="4">
        <v>1637</v>
      </c>
      <c r="F44" s="4">
        <v>2.629</v>
      </c>
    </row>
    <row r="45" spans="1:6">
      <c r="A45" s="7">
        <v>41115.616365740738</v>
      </c>
      <c r="B45" s="4">
        <v>81.3</v>
      </c>
      <c r="C45" s="4">
        <v>6.617</v>
      </c>
      <c r="D45" s="4">
        <v>7.95</v>
      </c>
      <c r="E45" s="4">
        <v>1619</v>
      </c>
      <c r="F45" s="4">
        <v>2.629</v>
      </c>
    </row>
    <row r="46" spans="1:6">
      <c r="A46" s="7">
        <v>41115.616412037038</v>
      </c>
      <c r="B46" s="4">
        <v>78.73</v>
      </c>
      <c r="C46" s="4">
        <v>6.625</v>
      </c>
      <c r="D46" s="4">
        <v>7.88</v>
      </c>
      <c r="E46" s="4">
        <v>1638</v>
      </c>
      <c r="F46" s="4">
        <v>2.629</v>
      </c>
    </row>
    <row r="47" spans="1:6">
      <c r="A47" s="7">
        <v>41115.61645833333</v>
      </c>
      <c r="B47" s="4">
        <v>79.42</v>
      </c>
      <c r="C47" s="4">
        <v>5.35</v>
      </c>
      <c r="D47" s="4">
        <v>7.91</v>
      </c>
      <c r="E47" s="4">
        <v>1622</v>
      </c>
      <c r="F47" s="4">
        <v>2.629</v>
      </c>
    </row>
    <row r="48" spans="1:6">
      <c r="A48" s="7">
        <v>41115.61650462963</v>
      </c>
      <c r="B48" s="4">
        <v>78.17</v>
      </c>
      <c r="C48" s="4">
        <v>7.8250000000000002</v>
      </c>
      <c r="D48" s="4">
        <v>7.82</v>
      </c>
      <c r="E48" s="4">
        <v>1632</v>
      </c>
      <c r="F48" s="4">
        <v>2.629</v>
      </c>
    </row>
    <row r="49" spans="1:6">
      <c r="A49" s="7">
        <v>41115.616550925923</v>
      </c>
      <c r="B49" s="4">
        <v>77.900000000000006</v>
      </c>
      <c r="C49" s="4">
        <v>7.7069999999999999</v>
      </c>
      <c r="D49" s="4">
        <v>7.83</v>
      </c>
      <c r="E49" s="4">
        <v>1634</v>
      </c>
      <c r="F49" s="4">
        <v>2.629</v>
      </c>
    </row>
    <row r="50" spans="1:6">
      <c r="A50" s="7">
        <v>41115.616597222222</v>
      </c>
      <c r="B50" s="4">
        <v>77.75</v>
      </c>
      <c r="C50" s="4">
        <v>7.8949999999999996</v>
      </c>
      <c r="D50" s="4">
        <v>7.82</v>
      </c>
      <c r="E50" s="4">
        <v>1636</v>
      </c>
      <c r="F50" s="4">
        <v>2.6549999999999998</v>
      </c>
    </row>
    <row r="51" spans="1:6">
      <c r="A51" s="7">
        <v>41115.616643518515</v>
      </c>
      <c r="B51" s="4">
        <v>77.64</v>
      </c>
      <c r="C51" s="4">
        <v>7.54</v>
      </c>
      <c r="D51" s="4">
        <v>7.83</v>
      </c>
      <c r="E51" s="4">
        <v>1637</v>
      </c>
      <c r="F51" s="4">
        <v>2.6549999999999998</v>
      </c>
    </row>
    <row r="52" spans="1:6">
      <c r="A52" s="7">
        <v>41115.616689814815</v>
      </c>
      <c r="B52" s="4">
        <v>77.61</v>
      </c>
      <c r="C52" s="4">
        <v>7.3559999999999999</v>
      </c>
      <c r="D52" s="4">
        <v>7.83</v>
      </c>
      <c r="E52" s="4">
        <v>1631</v>
      </c>
      <c r="F52" s="4">
        <v>2.629</v>
      </c>
    </row>
    <row r="53" spans="1:6">
      <c r="A53" s="7">
        <v>41115.616724537038</v>
      </c>
      <c r="B53" s="4">
        <v>77.28</v>
      </c>
      <c r="C53" s="4">
        <v>8.109</v>
      </c>
      <c r="D53" s="4">
        <v>7.75</v>
      </c>
      <c r="E53" s="4">
        <v>1636</v>
      </c>
      <c r="F53" s="4">
        <v>2.629</v>
      </c>
    </row>
    <row r="54" spans="1:6">
      <c r="A54" s="7">
        <v>41115.616770833331</v>
      </c>
      <c r="B54" s="4">
        <v>77.239999999999995</v>
      </c>
      <c r="C54" s="4">
        <v>8.0619999999999994</v>
      </c>
      <c r="D54" s="4">
        <v>7.89</v>
      </c>
      <c r="E54" s="4">
        <v>1635</v>
      </c>
      <c r="F54" s="4">
        <v>2.5510000000000002</v>
      </c>
    </row>
    <row r="55" spans="1:6">
      <c r="A55" s="7">
        <v>41115.61681712963</v>
      </c>
      <c r="B55" s="4">
        <v>77.239999999999995</v>
      </c>
      <c r="C55" s="4">
        <v>8.0489999999999995</v>
      </c>
      <c r="D55" s="4">
        <v>7.86</v>
      </c>
      <c r="E55" s="4">
        <v>1633</v>
      </c>
      <c r="F55" s="4">
        <v>2.629</v>
      </c>
    </row>
    <row r="56" spans="1:6">
      <c r="A56" s="7">
        <v>41115.616863425923</v>
      </c>
      <c r="B56" s="4">
        <v>77.23</v>
      </c>
      <c r="C56" s="4">
        <v>8.1460000000000008</v>
      </c>
      <c r="D56" s="4">
        <v>7.83</v>
      </c>
      <c r="E56" s="4">
        <v>1635</v>
      </c>
      <c r="F56" s="4">
        <v>2.629</v>
      </c>
    </row>
    <row r="57" spans="1:6">
      <c r="A57" s="7">
        <v>41115.616909722223</v>
      </c>
      <c r="B57" s="4">
        <v>77.23</v>
      </c>
      <c r="C57" s="4">
        <v>8.1240000000000006</v>
      </c>
      <c r="D57" s="4">
        <v>7.81</v>
      </c>
      <c r="E57" s="4">
        <v>1634</v>
      </c>
      <c r="F57" s="4">
        <v>2.629</v>
      </c>
    </row>
    <row r="58" spans="1:6">
      <c r="A58" s="7">
        <v>41115.616956018515</v>
      </c>
      <c r="B58" s="4">
        <v>77.239999999999995</v>
      </c>
      <c r="C58" s="4">
        <v>8.2490000000000006</v>
      </c>
      <c r="D58" s="4">
        <v>7.8</v>
      </c>
      <c r="E58" s="4">
        <v>1641</v>
      </c>
      <c r="F58" s="4">
        <v>2.629</v>
      </c>
    </row>
    <row r="59" spans="1:6">
      <c r="A59" s="7">
        <v>41115.617002314815</v>
      </c>
      <c r="B59" s="4">
        <v>77.239999999999995</v>
      </c>
      <c r="C59" s="4">
        <v>8.2539999999999996</v>
      </c>
      <c r="D59" s="4">
        <v>7.8</v>
      </c>
      <c r="E59" s="4">
        <v>1632</v>
      </c>
      <c r="F59" s="4">
        <v>2.629</v>
      </c>
    </row>
    <row r="60" spans="1:6">
      <c r="A60" s="7">
        <v>41115.617048611108</v>
      </c>
      <c r="B60" s="4">
        <v>77.290000000000006</v>
      </c>
      <c r="C60" s="4">
        <v>7.9580000000000002</v>
      </c>
      <c r="D60" s="4">
        <v>7.82</v>
      </c>
      <c r="E60" s="4">
        <v>1626</v>
      </c>
      <c r="F60" s="4">
        <v>2.629</v>
      </c>
    </row>
    <row r="61" spans="1:6">
      <c r="A61" s="7">
        <v>41115.617094907408</v>
      </c>
      <c r="B61" s="4">
        <v>77.260000000000005</v>
      </c>
      <c r="C61" s="4">
        <v>7.976</v>
      </c>
      <c r="D61" s="4">
        <v>7.83</v>
      </c>
      <c r="E61" s="4">
        <v>1631</v>
      </c>
      <c r="F61" s="4">
        <v>2.629</v>
      </c>
    </row>
    <row r="62" spans="1:6">
      <c r="A62" s="7">
        <v>41115.6171412037</v>
      </c>
      <c r="B62" s="4">
        <v>77.47</v>
      </c>
      <c r="C62" s="4">
        <v>7.49</v>
      </c>
      <c r="D62" s="4">
        <v>7.77</v>
      </c>
      <c r="E62" s="4">
        <v>1641</v>
      </c>
      <c r="F62" s="4">
        <v>2.629</v>
      </c>
    </row>
    <row r="63" spans="1:6">
      <c r="A63" s="7">
        <v>41115.6171875</v>
      </c>
      <c r="B63" s="4">
        <v>77.650000000000006</v>
      </c>
      <c r="C63" s="4">
        <v>7.2869999999999999</v>
      </c>
      <c r="D63" s="4">
        <v>7.73</v>
      </c>
      <c r="E63" s="4">
        <v>1638</v>
      </c>
      <c r="F63" s="4">
        <v>2.629</v>
      </c>
    </row>
    <row r="64" spans="1:6">
      <c r="A64" s="7">
        <v>41115.617222222223</v>
      </c>
      <c r="B64" s="4">
        <v>77.62</v>
      </c>
      <c r="C64" s="4">
        <v>7.2960000000000003</v>
      </c>
      <c r="D64" s="4">
        <v>7.7</v>
      </c>
      <c r="E64" s="4">
        <v>1638</v>
      </c>
      <c r="F64" s="4">
        <v>2.629</v>
      </c>
    </row>
    <row r="65" spans="1:6">
      <c r="A65" s="7">
        <v>41115.617268518516</v>
      </c>
      <c r="B65" s="4">
        <v>77.63</v>
      </c>
      <c r="C65" s="4">
        <v>7.3019999999999996</v>
      </c>
      <c r="D65" s="4">
        <v>7.69</v>
      </c>
      <c r="E65" s="4">
        <v>1638</v>
      </c>
      <c r="F65" s="4">
        <v>2.629</v>
      </c>
    </row>
    <row r="66" spans="1:6">
      <c r="A66" s="7">
        <v>41115.617314814815</v>
      </c>
      <c r="B66" s="4">
        <v>77.7</v>
      </c>
      <c r="C66" s="4">
        <v>7.306</v>
      </c>
      <c r="D66" s="4">
        <v>7.68</v>
      </c>
      <c r="E66" s="4">
        <v>1638</v>
      </c>
      <c r="F66" s="4">
        <v>2.629</v>
      </c>
    </row>
    <row r="67" spans="1:6">
      <c r="A67" s="7">
        <v>41115.617361111108</v>
      </c>
      <c r="B67" s="4">
        <v>77.739999999999995</v>
      </c>
      <c r="C67" s="4">
        <v>7.2930000000000001</v>
      </c>
      <c r="D67" s="4">
        <v>7.67</v>
      </c>
      <c r="E67" s="4">
        <v>1640</v>
      </c>
      <c r="F67" s="4">
        <v>2.629</v>
      </c>
    </row>
    <row r="68" spans="1:6">
      <c r="A68" s="7">
        <v>41115.617407407408</v>
      </c>
      <c r="B68" s="4">
        <v>77.790000000000006</v>
      </c>
      <c r="C68" s="4">
        <v>7.3109999999999999</v>
      </c>
      <c r="D68" s="4">
        <v>7.66</v>
      </c>
      <c r="E68" s="4">
        <v>1639</v>
      </c>
      <c r="F68" s="4">
        <v>2.629</v>
      </c>
    </row>
    <row r="69" spans="1:6">
      <c r="A69" s="7">
        <v>41115.6174537037</v>
      </c>
      <c r="B69" s="4">
        <v>77.819999999999993</v>
      </c>
      <c r="C69" s="4">
        <v>7.3120000000000003</v>
      </c>
      <c r="D69" s="4">
        <v>7.66</v>
      </c>
      <c r="E69" s="4">
        <v>1638</v>
      </c>
      <c r="F69" s="4">
        <v>2.629</v>
      </c>
    </row>
    <row r="70" spans="1:6">
      <c r="A70" s="7">
        <v>41115.6175</v>
      </c>
      <c r="B70" s="4">
        <v>77.819999999999993</v>
      </c>
      <c r="C70" s="4">
        <v>7.3129999999999997</v>
      </c>
      <c r="D70" s="4">
        <v>7.66</v>
      </c>
      <c r="E70" s="4">
        <v>1639</v>
      </c>
      <c r="F70" s="4">
        <v>2.6549999999999998</v>
      </c>
    </row>
    <row r="71" spans="1:6">
      <c r="A71" s="7">
        <v>41115.617546296293</v>
      </c>
      <c r="B71" s="4">
        <v>77.81</v>
      </c>
      <c r="C71" s="4">
        <v>7.3140000000000001</v>
      </c>
      <c r="D71" s="4">
        <v>7.65</v>
      </c>
      <c r="E71" s="4">
        <v>1639</v>
      </c>
      <c r="F71" s="4">
        <v>2.629</v>
      </c>
    </row>
    <row r="72" spans="1:6">
      <c r="A72" s="7">
        <v>41115.617592592593</v>
      </c>
      <c r="B72" s="4">
        <v>77.819999999999993</v>
      </c>
      <c r="C72" s="4">
        <v>7.3140000000000001</v>
      </c>
      <c r="D72" s="4">
        <v>7.65</v>
      </c>
      <c r="E72" s="4">
        <v>1639</v>
      </c>
      <c r="F72" s="4">
        <v>2.6549999999999998</v>
      </c>
    </row>
    <row r="73" spans="1:6">
      <c r="A73" s="7">
        <v>41115.617638888885</v>
      </c>
      <c r="B73" s="4">
        <v>77.819999999999993</v>
      </c>
      <c r="C73" s="4">
        <v>7.3140000000000001</v>
      </c>
      <c r="D73" s="4">
        <v>7.65</v>
      </c>
      <c r="E73" s="4">
        <v>1639</v>
      </c>
      <c r="F73" s="4">
        <v>2.629</v>
      </c>
    </row>
    <row r="74" spans="1:6">
      <c r="A74" s="7">
        <v>41115.617685185185</v>
      </c>
      <c r="B74" s="4">
        <v>77.8</v>
      </c>
      <c r="C74" s="4">
        <v>7.3140000000000001</v>
      </c>
      <c r="D74" s="4">
        <v>7.65</v>
      </c>
      <c r="E74" s="4">
        <v>1639</v>
      </c>
      <c r="F74" s="4">
        <v>2.629</v>
      </c>
    </row>
    <row r="75" spans="1:6">
      <c r="A75" s="7">
        <v>41115.617719907408</v>
      </c>
      <c r="B75" s="4">
        <v>77.790000000000006</v>
      </c>
      <c r="C75" s="4">
        <v>7.3319999999999999</v>
      </c>
      <c r="D75" s="4">
        <v>7.65</v>
      </c>
      <c r="E75" s="4">
        <v>1639</v>
      </c>
      <c r="F75" s="4">
        <v>2.629</v>
      </c>
    </row>
    <row r="76" spans="1:6">
      <c r="A76" s="7">
        <v>41115.617766203701</v>
      </c>
      <c r="B76" s="4">
        <v>77.73</v>
      </c>
      <c r="C76" s="4">
        <v>7.3319999999999999</v>
      </c>
      <c r="D76" s="4">
        <v>7.65</v>
      </c>
      <c r="E76" s="4">
        <v>1637</v>
      </c>
      <c r="F76" s="4">
        <v>2.6030000000000002</v>
      </c>
    </row>
    <row r="77" spans="1:6">
      <c r="A77" s="7">
        <v>41115.617812500001</v>
      </c>
      <c r="B77" s="4">
        <v>77.540000000000006</v>
      </c>
      <c r="C77" s="4">
        <v>7.3319999999999999</v>
      </c>
      <c r="D77" s="4">
        <v>7.65</v>
      </c>
      <c r="E77" s="4">
        <v>1640</v>
      </c>
      <c r="F77" s="4">
        <v>2.629</v>
      </c>
    </row>
    <row r="78" spans="1:6">
      <c r="A78" s="7">
        <v>41115.617858796293</v>
      </c>
      <c r="B78" s="4">
        <v>77.52</v>
      </c>
      <c r="C78" s="4">
        <v>7.3319999999999999</v>
      </c>
      <c r="D78" s="4">
        <v>7.65</v>
      </c>
      <c r="E78" s="4">
        <v>1641</v>
      </c>
      <c r="F78" s="4">
        <v>2.629</v>
      </c>
    </row>
    <row r="79" spans="1:6">
      <c r="A79" s="7">
        <v>41115.617905092593</v>
      </c>
      <c r="B79" s="4">
        <v>77.52</v>
      </c>
      <c r="C79" s="4">
        <v>7.3330000000000002</v>
      </c>
      <c r="D79" s="4">
        <v>7.65</v>
      </c>
      <c r="E79" s="4">
        <v>1641</v>
      </c>
      <c r="F79" s="4">
        <v>2.629</v>
      </c>
    </row>
    <row r="80" spans="1:6">
      <c r="A80" s="7">
        <v>41115.617951388886</v>
      </c>
      <c r="B80" s="4">
        <v>77.510000000000005</v>
      </c>
      <c r="C80" s="4">
        <v>7.3339999999999996</v>
      </c>
      <c r="D80" s="4">
        <v>7.65</v>
      </c>
      <c r="E80" s="4">
        <v>1640</v>
      </c>
      <c r="F80" s="4">
        <v>2.629</v>
      </c>
    </row>
    <row r="81" spans="1:6">
      <c r="A81" s="7">
        <v>41115.617997685185</v>
      </c>
      <c r="B81" s="4">
        <v>77.58</v>
      </c>
      <c r="C81" s="4">
        <v>7.335</v>
      </c>
      <c r="D81" s="4">
        <v>7.65</v>
      </c>
      <c r="E81" s="4">
        <v>1641</v>
      </c>
      <c r="F81" s="4">
        <v>2.629</v>
      </c>
    </row>
    <row r="82" spans="1:6">
      <c r="A82" s="7">
        <v>41115.618043981478</v>
      </c>
      <c r="B82" s="4">
        <v>77.62</v>
      </c>
      <c r="C82" s="4">
        <v>7.3360000000000003</v>
      </c>
      <c r="D82" s="4">
        <v>7.65</v>
      </c>
      <c r="E82" s="4">
        <v>1639</v>
      </c>
      <c r="F82" s="4">
        <v>2.629</v>
      </c>
    </row>
    <row r="83" spans="1:6">
      <c r="A83" s="7">
        <v>41115.618090277778</v>
      </c>
      <c r="B83" s="4">
        <v>77.94</v>
      </c>
      <c r="C83" s="4">
        <v>5.49</v>
      </c>
      <c r="D83" s="4">
        <v>7.68</v>
      </c>
      <c r="E83" s="4">
        <v>1690</v>
      </c>
      <c r="F83" s="4">
        <v>2.629</v>
      </c>
    </row>
    <row r="84" spans="1:6">
      <c r="A84" s="7">
        <v>41115.618136574078</v>
      </c>
      <c r="B84" s="4">
        <v>82.37</v>
      </c>
      <c r="C84" s="4">
        <v>4.4569999999999999</v>
      </c>
      <c r="D84" s="4">
        <v>7.67</v>
      </c>
      <c r="E84" s="4">
        <v>1653</v>
      </c>
      <c r="F84" s="4">
        <v>2.6030000000000002</v>
      </c>
    </row>
    <row r="85" spans="1:6">
      <c r="A85" s="7">
        <v>41115.618171296293</v>
      </c>
      <c r="B85" s="4">
        <v>84.34</v>
      </c>
      <c r="C85" s="4">
        <v>2.6240000000000001</v>
      </c>
      <c r="D85" s="4">
        <v>8.02</v>
      </c>
      <c r="E85" s="4">
        <v>1637</v>
      </c>
      <c r="F85" s="4">
        <v>2.6030000000000002</v>
      </c>
    </row>
    <row r="86" spans="1:6">
      <c r="A86" s="7">
        <v>41115.618217592593</v>
      </c>
      <c r="B86" s="4">
        <v>85.28</v>
      </c>
      <c r="C86" s="4">
        <v>0.63100000000000001</v>
      </c>
      <c r="D86" s="4">
        <v>8.17</v>
      </c>
      <c r="E86" s="4">
        <v>1632</v>
      </c>
      <c r="F86" s="4">
        <v>2.629</v>
      </c>
    </row>
    <row r="87" spans="1:6">
      <c r="A87" s="7">
        <v>41115.618263888886</v>
      </c>
      <c r="B87" s="4">
        <v>85.39</v>
      </c>
      <c r="C87" s="4">
        <v>0.70099999999999996</v>
      </c>
      <c r="D87" s="4">
        <v>8.2100000000000009</v>
      </c>
      <c r="E87" s="4">
        <v>1627</v>
      </c>
      <c r="F87" s="4">
        <v>2.629</v>
      </c>
    </row>
    <row r="88" spans="1:6">
      <c r="A88" s="15">
        <v>41115.618310185186</v>
      </c>
      <c r="B88" s="13">
        <v>85.26</v>
      </c>
      <c r="C88" s="13">
        <v>0.185</v>
      </c>
      <c r="D88" s="13">
        <v>8.26</v>
      </c>
      <c r="E88" s="13">
        <v>3.6389999999999998</v>
      </c>
      <c r="F88" s="13">
        <v>2.629</v>
      </c>
    </row>
    <row r="89" spans="1:6">
      <c r="A89" s="15">
        <v>41115.618356481478</v>
      </c>
      <c r="B89" s="13">
        <v>84.22</v>
      </c>
      <c r="C89" s="13">
        <v>8.6999999999999994E-2</v>
      </c>
      <c r="D89" s="13">
        <v>8.24</v>
      </c>
      <c r="E89" s="13">
        <v>1.647</v>
      </c>
      <c r="F89" s="13">
        <v>2.629</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dimension ref="A1:K42"/>
  <sheetViews>
    <sheetView zoomScale="80" zoomScaleNormal="80" workbookViewId="0">
      <selection activeCell="L33" sqref="L33"/>
    </sheetView>
  </sheetViews>
  <sheetFormatPr defaultRowHeight="15"/>
  <cols>
    <col min="1" max="4" width="16.28515625" style="4" customWidth="1"/>
    <col min="5" max="5" width="12" style="4" customWidth="1"/>
    <col min="6" max="6" width="16.28515625" style="4" customWidth="1"/>
    <col min="7" max="7" width="19.28515625" style="4" customWidth="1"/>
    <col min="8" max="8" width="11.85546875" style="4" customWidth="1"/>
    <col min="9" max="9" width="12.28515625" style="4" customWidth="1"/>
    <col min="10" max="10" width="15.7109375" style="4" customWidth="1"/>
    <col min="11" max="16384" width="9.140625" style="4"/>
  </cols>
  <sheetData>
    <row r="1" spans="1:11" ht="31.5" customHeight="1">
      <c r="A1" s="4" t="s">
        <v>101</v>
      </c>
      <c r="B1" s="4" t="s">
        <v>152</v>
      </c>
      <c r="C1" s="9" t="s">
        <v>237</v>
      </c>
      <c r="D1" s="9" t="s">
        <v>236</v>
      </c>
      <c r="E1" s="9" t="s">
        <v>228</v>
      </c>
      <c r="F1" s="9" t="s">
        <v>229</v>
      </c>
      <c r="G1" s="9" t="s">
        <v>230</v>
      </c>
      <c r="H1" s="9" t="s">
        <v>242</v>
      </c>
      <c r="I1" s="9" t="s">
        <v>243</v>
      </c>
      <c r="J1" s="9" t="s">
        <v>231</v>
      </c>
      <c r="K1" s="9" t="s">
        <v>232</v>
      </c>
    </row>
    <row r="2" spans="1:11">
      <c r="A2" s="4" t="s">
        <v>103</v>
      </c>
      <c r="B2" s="7">
        <v>41115.595486111109</v>
      </c>
      <c r="C2" s="5">
        <v>41115</v>
      </c>
      <c r="D2" s="14">
        <v>0.59548611111111105</v>
      </c>
      <c r="E2" s="4">
        <f>MAX(B8:B41)-MIN(B8:B41)</f>
        <v>8.8499999999999943</v>
      </c>
      <c r="F2" s="4">
        <f>MAX(C8:C41)-MIN(C8:C41)</f>
        <v>13.514000000000001</v>
      </c>
      <c r="G2" s="4">
        <f>MAX(E8:E41)-MIN(E8:E41)</f>
        <v>145</v>
      </c>
      <c r="H2" s="4">
        <f>MAX(B8:B41)</f>
        <v>84.91</v>
      </c>
      <c r="I2" s="4">
        <f>MIN(B8:B41)</f>
        <v>76.06</v>
      </c>
      <c r="J2" s="13"/>
      <c r="K2" s="4" t="s">
        <v>244</v>
      </c>
    </row>
    <row r="3" spans="1:11">
      <c r="A3" s="4" t="s">
        <v>146</v>
      </c>
      <c r="B3" s="7">
        <v>41115.595486111109</v>
      </c>
      <c r="K3" s="4" t="s">
        <v>247</v>
      </c>
    </row>
    <row r="4" spans="1:11">
      <c r="A4" s="4" t="s">
        <v>104</v>
      </c>
      <c r="B4" s="7">
        <v>41115.595486111109</v>
      </c>
      <c r="K4" s="4" t="s">
        <v>248</v>
      </c>
    </row>
    <row r="7" spans="1:11">
      <c r="A7" s="4" t="s">
        <v>145</v>
      </c>
      <c r="B7" s="4" t="s">
        <v>144</v>
      </c>
      <c r="C7" s="4" t="s">
        <v>143</v>
      </c>
      <c r="D7" s="4" t="s">
        <v>124</v>
      </c>
      <c r="E7" s="4" t="s">
        <v>142</v>
      </c>
      <c r="F7" s="4" t="s">
        <v>141</v>
      </c>
    </row>
    <row r="8" spans="1:11">
      <c r="A8" s="7">
        <v>41115.596631944441</v>
      </c>
      <c r="B8" s="4">
        <v>84.91</v>
      </c>
      <c r="C8" s="4">
        <v>0.41399999999999998</v>
      </c>
      <c r="D8" s="4">
        <v>8.6300000000000008</v>
      </c>
      <c r="E8" s="4">
        <v>1569</v>
      </c>
      <c r="F8" s="4">
        <v>2.6030000000000002</v>
      </c>
    </row>
    <row r="9" spans="1:11">
      <c r="A9" s="7">
        <v>41115.596678240741</v>
      </c>
      <c r="B9" s="4">
        <v>83.8</v>
      </c>
      <c r="C9" s="4">
        <v>1.0760000000000001</v>
      </c>
      <c r="D9" s="4">
        <v>8.64</v>
      </c>
      <c r="E9" s="4">
        <v>1587</v>
      </c>
      <c r="F9" s="4">
        <v>2.6030000000000002</v>
      </c>
    </row>
    <row r="10" spans="1:11">
      <c r="A10" s="7">
        <v>41115.596724537034</v>
      </c>
      <c r="B10" s="4">
        <v>83.11</v>
      </c>
      <c r="C10" s="4">
        <v>1.9370000000000001</v>
      </c>
      <c r="D10" s="4">
        <v>8.65</v>
      </c>
      <c r="E10" s="4">
        <v>1576</v>
      </c>
      <c r="F10" s="4">
        <v>2.629</v>
      </c>
    </row>
    <row r="11" spans="1:11">
      <c r="A11" s="7">
        <v>41115.596770833334</v>
      </c>
      <c r="B11" s="4">
        <v>82.53</v>
      </c>
      <c r="C11" s="4">
        <v>2.0539999999999998</v>
      </c>
      <c r="D11" s="4">
        <v>8.64</v>
      </c>
      <c r="E11" s="4">
        <v>1578</v>
      </c>
      <c r="F11" s="4">
        <v>2.629</v>
      </c>
    </row>
    <row r="12" spans="1:11">
      <c r="A12" s="7">
        <v>41115.596805555557</v>
      </c>
      <c r="B12" s="4">
        <v>81.319999999999993</v>
      </c>
      <c r="C12" s="4">
        <v>2.9279999999999999</v>
      </c>
      <c r="D12" s="4">
        <v>8.61</v>
      </c>
      <c r="E12" s="4">
        <v>1589</v>
      </c>
      <c r="F12" s="4">
        <v>2.629</v>
      </c>
    </row>
    <row r="13" spans="1:11">
      <c r="A13" s="7">
        <v>41115.596851851849</v>
      </c>
      <c r="B13" s="4">
        <v>80.64</v>
      </c>
      <c r="C13" s="4">
        <v>3.2120000000000002</v>
      </c>
      <c r="D13" s="4">
        <v>8.59</v>
      </c>
      <c r="E13" s="4">
        <v>1570</v>
      </c>
      <c r="F13" s="4">
        <v>2.629</v>
      </c>
    </row>
    <row r="14" spans="1:11">
      <c r="A14" s="7">
        <v>41115.596898148149</v>
      </c>
      <c r="B14" s="4">
        <v>79.790000000000006</v>
      </c>
      <c r="C14" s="4">
        <v>3.72</v>
      </c>
      <c r="D14" s="4">
        <v>8.5299999999999994</v>
      </c>
      <c r="E14" s="4">
        <v>1579</v>
      </c>
      <c r="F14" s="4">
        <v>2.6030000000000002</v>
      </c>
    </row>
    <row r="15" spans="1:11">
      <c r="A15" s="7">
        <v>41115.596944444442</v>
      </c>
      <c r="B15" s="4">
        <v>78.31</v>
      </c>
      <c r="C15" s="4">
        <v>5.056</v>
      </c>
      <c r="D15" s="4">
        <v>8.44</v>
      </c>
      <c r="E15" s="4">
        <v>1591</v>
      </c>
      <c r="F15" s="4">
        <v>2.629</v>
      </c>
    </row>
    <row r="16" spans="1:11">
      <c r="A16" s="7">
        <v>41115.596990740742</v>
      </c>
      <c r="B16" s="4">
        <v>77.95</v>
      </c>
      <c r="C16" s="4">
        <v>6.0579999999999998</v>
      </c>
      <c r="D16" s="4">
        <v>8.3800000000000008</v>
      </c>
      <c r="E16" s="4">
        <v>1594</v>
      </c>
      <c r="F16" s="4">
        <v>2.629</v>
      </c>
    </row>
    <row r="17" spans="1:6">
      <c r="A17" s="7">
        <v>41115.597037037034</v>
      </c>
      <c r="B17" s="4">
        <v>77.64</v>
      </c>
      <c r="C17" s="4">
        <v>8.6349999999999998</v>
      </c>
      <c r="D17" s="4">
        <v>8.32</v>
      </c>
      <c r="E17" s="4">
        <v>1601</v>
      </c>
      <c r="F17" s="4">
        <v>2.629</v>
      </c>
    </row>
    <row r="18" spans="1:6">
      <c r="A18" s="7">
        <v>41115.597083333334</v>
      </c>
      <c r="B18" s="4">
        <v>77.25</v>
      </c>
      <c r="C18" s="4">
        <v>10.954000000000001</v>
      </c>
      <c r="D18" s="4">
        <v>8.25</v>
      </c>
      <c r="E18" s="4">
        <v>1651</v>
      </c>
      <c r="F18" s="4">
        <v>2.629</v>
      </c>
    </row>
    <row r="19" spans="1:6">
      <c r="A19" s="7">
        <v>41115.597129629627</v>
      </c>
      <c r="B19" s="4">
        <v>76.680000000000007</v>
      </c>
      <c r="C19" s="4">
        <v>11.311999999999999</v>
      </c>
      <c r="D19" s="4">
        <v>8.15</v>
      </c>
      <c r="E19" s="4">
        <v>1669</v>
      </c>
      <c r="F19" s="4">
        <v>2.629</v>
      </c>
    </row>
    <row r="20" spans="1:6">
      <c r="A20" s="7">
        <v>41115.597175925926</v>
      </c>
      <c r="B20" s="4">
        <v>76.44</v>
      </c>
      <c r="C20" s="4">
        <v>12.922000000000001</v>
      </c>
      <c r="D20" s="4">
        <v>8.07</v>
      </c>
      <c r="E20" s="4">
        <v>1684</v>
      </c>
      <c r="F20" s="4">
        <v>2.6030000000000002</v>
      </c>
    </row>
    <row r="21" spans="1:6">
      <c r="A21" s="7">
        <v>41115.597222222219</v>
      </c>
      <c r="B21" s="4">
        <v>76.38</v>
      </c>
      <c r="C21" s="4">
        <v>13.1</v>
      </c>
      <c r="D21" s="4">
        <v>7.55</v>
      </c>
      <c r="E21" s="4">
        <v>1691</v>
      </c>
      <c r="F21" s="4">
        <v>2.629</v>
      </c>
    </row>
    <row r="22" spans="1:6">
      <c r="A22" s="7">
        <v>41115.597268518519</v>
      </c>
      <c r="B22" s="4">
        <v>76.38</v>
      </c>
      <c r="C22" s="4">
        <v>13.092000000000001</v>
      </c>
      <c r="D22" s="4">
        <v>7.52</v>
      </c>
      <c r="E22" s="4">
        <v>1691</v>
      </c>
      <c r="F22" s="4">
        <v>2.6030000000000002</v>
      </c>
    </row>
    <row r="23" spans="1:6">
      <c r="A23" s="7">
        <v>41115.597303240742</v>
      </c>
      <c r="B23" s="4">
        <v>76.349999999999994</v>
      </c>
      <c r="C23" s="4">
        <v>13.113</v>
      </c>
      <c r="D23" s="4">
        <v>7.52</v>
      </c>
      <c r="E23" s="4">
        <v>1695</v>
      </c>
      <c r="F23" s="4">
        <v>2.6030000000000002</v>
      </c>
    </row>
    <row r="24" spans="1:6">
      <c r="A24" s="7">
        <v>41115.597349537034</v>
      </c>
      <c r="B24" s="4">
        <v>76.319999999999993</v>
      </c>
      <c r="C24" s="4">
        <v>13.145</v>
      </c>
      <c r="D24" s="4">
        <v>7.52</v>
      </c>
      <c r="E24" s="4">
        <v>1698</v>
      </c>
      <c r="F24" s="4">
        <v>2.6030000000000002</v>
      </c>
    </row>
    <row r="25" spans="1:6">
      <c r="A25" s="7">
        <v>41115.597395833334</v>
      </c>
      <c r="B25" s="4">
        <v>76.33</v>
      </c>
      <c r="C25" s="4">
        <v>13.157999999999999</v>
      </c>
      <c r="D25" s="4">
        <v>7.53</v>
      </c>
      <c r="E25" s="4">
        <v>1695</v>
      </c>
      <c r="F25" s="4">
        <v>2.629</v>
      </c>
    </row>
    <row r="26" spans="1:6">
      <c r="A26" s="7">
        <v>41115.597442129627</v>
      </c>
      <c r="B26" s="4">
        <v>76.34</v>
      </c>
      <c r="C26" s="4">
        <v>13.185</v>
      </c>
      <c r="D26" s="4">
        <v>7.53</v>
      </c>
      <c r="E26" s="4">
        <v>1696</v>
      </c>
      <c r="F26" s="4">
        <v>2.6030000000000002</v>
      </c>
    </row>
    <row r="27" spans="1:6">
      <c r="A27" s="7">
        <v>41115.597488425927</v>
      </c>
      <c r="B27" s="4">
        <v>76.36</v>
      </c>
      <c r="C27" s="4">
        <v>13.224</v>
      </c>
      <c r="D27" s="4">
        <v>7.53</v>
      </c>
      <c r="E27" s="4">
        <v>1697</v>
      </c>
      <c r="F27" s="4">
        <v>2.629</v>
      </c>
    </row>
    <row r="28" spans="1:6">
      <c r="A28" s="7">
        <v>41115.597534722219</v>
      </c>
      <c r="B28" s="4">
        <v>76.430000000000007</v>
      </c>
      <c r="C28" s="4">
        <v>13.26</v>
      </c>
      <c r="D28" s="4">
        <v>7.54</v>
      </c>
      <c r="E28" s="4">
        <v>1707</v>
      </c>
      <c r="F28" s="4">
        <v>2.6030000000000002</v>
      </c>
    </row>
    <row r="29" spans="1:6">
      <c r="A29" s="7">
        <v>41115.597581018519</v>
      </c>
      <c r="B29" s="4">
        <v>76.150000000000006</v>
      </c>
      <c r="C29" s="4">
        <v>13.928000000000001</v>
      </c>
      <c r="D29" s="4">
        <v>7.49</v>
      </c>
      <c r="E29" s="4">
        <v>1714</v>
      </c>
      <c r="F29" s="4">
        <v>2.6030000000000002</v>
      </c>
    </row>
    <row r="30" spans="1:6">
      <c r="A30" s="7">
        <v>41115.597627314812</v>
      </c>
      <c r="B30" s="4">
        <v>76.06</v>
      </c>
      <c r="C30" s="4">
        <v>13.382</v>
      </c>
      <c r="D30" s="4">
        <v>7.47</v>
      </c>
      <c r="E30" s="4">
        <v>1709</v>
      </c>
      <c r="F30" s="4">
        <v>2.629</v>
      </c>
    </row>
    <row r="31" spans="1:6">
      <c r="A31" s="7">
        <v>41115.597673611112</v>
      </c>
      <c r="B31" s="4">
        <v>76.12</v>
      </c>
      <c r="C31" s="4">
        <v>13.506</v>
      </c>
      <c r="D31" s="4">
        <v>7.46</v>
      </c>
      <c r="E31" s="4">
        <v>1707</v>
      </c>
      <c r="F31" s="4">
        <v>2.629</v>
      </c>
    </row>
    <row r="32" spans="1:6">
      <c r="A32" s="7">
        <v>41115.597719907404</v>
      </c>
      <c r="B32" s="4">
        <v>76.13</v>
      </c>
      <c r="C32" s="4">
        <v>12.946</v>
      </c>
      <c r="D32" s="4">
        <v>7.45</v>
      </c>
      <c r="E32" s="4">
        <v>1705</v>
      </c>
      <c r="F32" s="4">
        <v>2.629</v>
      </c>
    </row>
    <row r="33" spans="1:6">
      <c r="A33" s="7">
        <v>41115.597766203704</v>
      </c>
      <c r="B33" s="4">
        <v>76.22</v>
      </c>
      <c r="C33" s="4">
        <v>11.051</v>
      </c>
      <c r="D33" s="4">
        <v>7.45</v>
      </c>
      <c r="E33" s="4">
        <v>1662</v>
      </c>
      <c r="F33" s="4">
        <v>2.629</v>
      </c>
    </row>
    <row r="34" spans="1:6">
      <c r="A34" s="7">
        <v>41115.597800925927</v>
      </c>
      <c r="B34" s="4">
        <v>76.83</v>
      </c>
      <c r="C34" s="4">
        <v>9.9860000000000007</v>
      </c>
      <c r="D34" s="4">
        <v>7.48</v>
      </c>
      <c r="E34" s="4">
        <v>1628</v>
      </c>
      <c r="F34" s="4">
        <v>2.629</v>
      </c>
    </row>
    <row r="35" spans="1:6">
      <c r="A35" s="7">
        <v>41115.59784722222</v>
      </c>
      <c r="B35" s="4">
        <v>77.08</v>
      </c>
      <c r="C35" s="4">
        <v>8.6170000000000009</v>
      </c>
      <c r="D35" s="4">
        <v>7.54</v>
      </c>
      <c r="E35" s="4">
        <v>1609</v>
      </c>
      <c r="F35" s="4">
        <v>2.629</v>
      </c>
    </row>
    <row r="36" spans="1:6">
      <c r="A36" s="7">
        <v>41115.597893518519</v>
      </c>
      <c r="B36" s="4">
        <v>77.34</v>
      </c>
      <c r="C36" s="4">
        <v>8.7070000000000007</v>
      </c>
      <c r="D36" s="4">
        <v>7.62</v>
      </c>
      <c r="E36" s="4">
        <v>1605</v>
      </c>
      <c r="F36" s="4">
        <v>2.629</v>
      </c>
    </row>
    <row r="37" spans="1:6">
      <c r="A37" s="7">
        <v>41115.597939814812</v>
      </c>
      <c r="B37" s="4">
        <v>77.459999999999994</v>
      </c>
      <c r="C37" s="4">
        <v>7.8620000000000001</v>
      </c>
      <c r="D37" s="4">
        <v>7.69</v>
      </c>
      <c r="E37" s="4">
        <v>1602</v>
      </c>
      <c r="F37" s="4">
        <v>2.629</v>
      </c>
    </row>
    <row r="38" spans="1:6">
      <c r="A38" s="7">
        <v>41115.597986111112</v>
      </c>
      <c r="B38" s="4">
        <v>77.540000000000006</v>
      </c>
      <c r="C38" s="4">
        <v>6.9980000000000002</v>
      </c>
      <c r="D38" s="4">
        <v>7.73</v>
      </c>
      <c r="E38" s="4">
        <v>1601</v>
      </c>
      <c r="F38" s="4">
        <v>2.6549999999999998</v>
      </c>
    </row>
    <row r="39" spans="1:6">
      <c r="A39" s="7">
        <v>41115.598032407404</v>
      </c>
      <c r="B39" s="4">
        <v>78.03</v>
      </c>
      <c r="C39" s="4">
        <v>5.4809999999999999</v>
      </c>
      <c r="D39" s="4">
        <v>7.8</v>
      </c>
      <c r="E39" s="4">
        <v>1596</v>
      </c>
      <c r="F39" s="4">
        <v>2.629</v>
      </c>
    </row>
    <row r="40" spans="1:6">
      <c r="A40" s="7">
        <v>41115.598078703704</v>
      </c>
      <c r="B40" s="4">
        <v>78.72</v>
      </c>
      <c r="C40" s="4">
        <v>3.9119999999999999</v>
      </c>
      <c r="D40" s="4">
        <v>7.98</v>
      </c>
      <c r="E40" s="4">
        <v>1595</v>
      </c>
      <c r="F40" s="4">
        <v>2.629</v>
      </c>
    </row>
    <row r="41" spans="1:6">
      <c r="A41" s="7">
        <v>41115.598124999997</v>
      </c>
      <c r="B41" s="4">
        <v>80.61</v>
      </c>
      <c r="C41" s="4">
        <v>1.7230000000000001</v>
      </c>
      <c r="D41" s="4">
        <v>8.14</v>
      </c>
      <c r="E41" s="4">
        <v>1627</v>
      </c>
      <c r="F41" s="4">
        <v>2.629</v>
      </c>
    </row>
    <row r="42" spans="1:6">
      <c r="A42" s="15">
        <v>41115.598171296297</v>
      </c>
      <c r="B42" s="13">
        <v>84.05</v>
      </c>
      <c r="C42" s="13">
        <v>0.14000000000000001</v>
      </c>
      <c r="D42" s="13">
        <v>8.35</v>
      </c>
      <c r="E42" s="13">
        <v>3.8420000000000001</v>
      </c>
      <c r="F42" s="13">
        <v>2.629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Compiled Site Summary</vt:lpstr>
      <vt:lpstr>SJR 215.45</vt:lpstr>
      <vt:lpstr>sjr211.42</vt:lpstr>
      <vt:lpstr>sjr206.99</vt:lpstr>
      <vt:lpstr>sjr205.95_"opt2"</vt:lpstr>
      <vt:lpstr>sjr205.95(2)_"opt1"</vt:lpstr>
      <vt:lpstr>sjr205.45_"opt2"</vt:lpstr>
      <vt:lpstr>sjr205.45(2)_"opt1"</vt:lpstr>
      <vt:lpstr>sjr204.6_"opt2"</vt:lpstr>
      <vt:lpstr>sjr204.6(2)_"opt1"</vt:lpstr>
      <vt:lpstr>sjr203.3_"opt 2"</vt:lpstr>
      <vt:lpstr>sjr203.3_"opt1"</vt:lpstr>
      <vt:lpstr>sjr202.65</vt:lpstr>
      <vt:lpstr>sjr202.65opt2mid</vt:lpstr>
      <vt:lpstr>sjr202.65(4)_"opt1Up"</vt:lpstr>
      <vt:lpstr>sjr201.72</vt:lpstr>
      <vt:lpstr>sjr201.57</vt:lpstr>
      <vt:lpstr>sjr201.33_"ESB35.6"</vt:lpstr>
      <vt:lpstr>sjr200.1_"dwn"</vt:lpstr>
      <vt:lpstr>sjr199.75_"dwn"</vt:lpstr>
      <vt:lpstr>sjr199.47_"opt2dwn"</vt:lpstr>
      <vt:lpstr>sjr199.47(2)</vt:lpstr>
      <vt:lpstr>sjr199.1</vt:lpstr>
      <vt:lpstr>sjr198.72_"sjr199"</vt:lpstr>
      <vt:lpstr>sjr198.23_"sjr198.5"</vt:lpstr>
      <vt:lpstr>sjr196.96_"opt1"</vt:lpstr>
      <vt:lpstr>sjr195.95(2)_"opt2"</vt:lpstr>
      <vt:lpstr>sjr195.7_"drivethruup"</vt:lpstr>
      <vt:lpstr>sjr195.5_"opt2dwn"</vt:lpstr>
      <vt:lpstr>sjr195.5opt1up</vt:lpstr>
      <vt:lpstr>sjr195.1opt1</vt:lpstr>
      <vt:lpstr>sjr194.05opt1</vt:lpstr>
      <vt:lpstr>sjr193.85(2)</vt:lpstr>
      <vt:lpstr>sjr193.29</vt:lpstr>
      <vt:lpstr>sjr193.24_"opt1"</vt:lpstr>
      <vt:lpstr>sjr193.24(2)_"opt2"</vt:lpstr>
      <vt:lpstr>sjr193</vt:lpstr>
      <vt:lpstr>sjr192.9</vt:lpstr>
      <vt:lpstr>sjr192.8</vt:lpstr>
      <vt:lpstr>sjr192.6</vt:lpstr>
      <vt:lpstr>sjr192.48_"opt1"</vt:lpstr>
      <vt:lpstr>sjr192.48(2)_"opt2"</vt:lpstr>
      <vt:lpstr>sjr192.48opt4new</vt:lpstr>
      <vt:lpstr>sjr191.89_"sjrunknown1"</vt:lpstr>
      <vt:lpstr>sjr190.14(0)_"opt1"</vt:lpstr>
      <vt:lpstr>sjr190.14_"opt2"</vt:lpstr>
      <vt:lpstr>sjr190.14(2)_"opt3"</vt:lpstr>
      <vt:lpstr>esb35.3_opt2</vt:lpstr>
      <vt:lpstr>esb35.3(2)</vt:lpstr>
      <vt:lpstr>esb35.15</vt:lpstr>
      <vt:lpstr>esb34.43_"point90"</vt:lpstr>
      <vt:lpstr>esb34.3</vt:lpstr>
      <vt:lpstr>esb33.8</vt:lpstr>
      <vt:lpstr>esb33.13</vt:lpstr>
      <vt:lpstr>esb33.05_"opt2"</vt:lpstr>
      <vt:lpstr>esb33.05(2)_"opt1"</vt:lpstr>
      <vt:lpstr>esb31.9_"opt1"</vt:lpstr>
      <vt:lpstr>esb31.9(2)_"opt2"</vt:lpstr>
      <vt:lpstr>esb31.9(3)_"opt3"</vt:lpstr>
      <vt:lpstr>esb31.2</vt:lpstr>
      <vt:lpstr>esb31.1</vt:lpstr>
      <vt:lpstr>esb30.4</vt:lpstr>
      <vt:lpstr>esb29.88_"opt1"</vt:lpstr>
      <vt:lpstr>esb29.88(2)_"opt2"</vt:lpstr>
      <vt:lpstr>esb29.7_"esb29.6opt1"</vt:lpstr>
      <vt:lpstr>esb29.6(2)_"opt2"</vt:lpstr>
      <vt:lpstr>esb29.25</vt:lpstr>
      <vt:lpstr>esb29.25(2)_"opt2"</vt:lpstr>
      <vt:lpstr>esb29.25(3)_"opt3"</vt:lpstr>
      <vt:lpstr>esb28.9</vt:lpstr>
      <vt:lpstr>esb28.32</vt:lpstr>
      <vt:lpstr>esb28.32(2)_"opt2"</vt:lpstr>
      <vt:lpstr>esb28.32(3)_"opt3"</vt:lpstr>
      <vt:lpstr>esb26.37opt1</vt:lpstr>
      <vt:lpstr>esb26.30</vt:lpstr>
      <vt:lpstr>esb22.42(2)_"opt2"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Nathaniel L. Butler</dc:creator>
  <cp:lastModifiedBy>Nathaniel L. Butler</cp:lastModifiedBy>
  <dcterms:created xsi:type="dcterms:W3CDTF">2012-08-10T22:22:18Z</dcterms:created>
  <dcterms:modified xsi:type="dcterms:W3CDTF">2013-01-26T02:11:07Z</dcterms:modified>
</cp:coreProperties>
</file>